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xl/tables/table65.xml" ContentType="application/vnd.openxmlformats-officedocument.spreadsheetml.table+xml"/>
  <Override PartName="/xl/tables/table66.xml" ContentType="application/vnd.openxmlformats-officedocument.spreadsheetml.table+xml"/>
  <Override PartName="/xl/tables/table67.xml" ContentType="application/vnd.openxmlformats-officedocument.spreadsheetml.table+xml"/>
  <Override PartName="/xl/tables/table68.xml" ContentType="application/vnd.openxmlformats-officedocument.spreadsheetml.table+xml"/>
  <Override PartName="/xl/tables/table69.xml" ContentType="application/vnd.openxmlformats-officedocument.spreadsheetml.table+xml"/>
  <Override PartName="/xl/tables/table70.xml" ContentType="application/vnd.openxmlformats-officedocument.spreadsheetml.table+xml"/>
  <Override PartName="/xl/tables/table71.xml" ContentType="application/vnd.openxmlformats-officedocument.spreadsheetml.table+xml"/>
  <Override PartName="/xl/tables/table72.xml" ContentType="application/vnd.openxmlformats-officedocument.spreadsheetml.table+xml"/>
  <Override PartName="/xl/tables/table73.xml" ContentType="application/vnd.openxmlformats-officedocument.spreadsheetml.table+xml"/>
  <Override PartName="/xl/tables/table74.xml" ContentType="application/vnd.openxmlformats-officedocument.spreadsheetml.table+xml"/>
  <Override PartName="/xl/tables/table75.xml" ContentType="application/vnd.openxmlformats-officedocument.spreadsheetml.table+xml"/>
  <Override PartName="/xl/tables/table76.xml" ContentType="application/vnd.openxmlformats-officedocument.spreadsheetml.table+xml"/>
  <Override PartName="/xl/tables/table77.xml" ContentType="application/vnd.openxmlformats-officedocument.spreadsheetml.table+xml"/>
  <Override PartName="/xl/tables/table78.xml" ContentType="application/vnd.openxmlformats-officedocument.spreadsheetml.table+xml"/>
  <Override PartName="/xl/tables/table79.xml" ContentType="application/vnd.openxmlformats-officedocument.spreadsheetml.table+xml"/>
  <Override PartName="/xl/tables/table80.xml" ContentType="application/vnd.openxmlformats-officedocument.spreadsheetml.table+xml"/>
  <Override PartName="/xl/tables/table81.xml" ContentType="application/vnd.openxmlformats-officedocument.spreadsheetml.table+xml"/>
  <Override PartName="/xl/tables/table82.xml" ContentType="application/vnd.openxmlformats-officedocument.spreadsheetml.table+xml"/>
  <Override PartName="/xl/tables/table83.xml" ContentType="application/vnd.openxmlformats-officedocument.spreadsheetml.table+xml"/>
  <Override PartName="/xl/tables/table84.xml" ContentType="application/vnd.openxmlformats-officedocument.spreadsheetml.table+xml"/>
  <Override PartName="/xl/tables/table85.xml" ContentType="application/vnd.openxmlformats-officedocument.spreadsheetml.table+xml"/>
  <Override PartName="/xl/tables/table86.xml" ContentType="application/vnd.openxmlformats-officedocument.spreadsheetml.table+xml"/>
  <Override PartName="/xl/tables/table87.xml" ContentType="application/vnd.openxmlformats-officedocument.spreadsheetml.table+xml"/>
  <Override PartName="/xl/tables/table88.xml" ContentType="application/vnd.openxmlformats-officedocument.spreadsheetml.table+xml"/>
  <Override PartName="/xl/tables/table89.xml" ContentType="application/vnd.openxmlformats-officedocument.spreadsheetml.table+xml"/>
  <Override PartName="/xl/tables/table90.xml" ContentType="application/vnd.openxmlformats-officedocument.spreadsheetml.table+xml"/>
  <Override PartName="/xl/tables/table91.xml" ContentType="application/vnd.openxmlformats-officedocument.spreadsheetml.table+xml"/>
  <Override PartName="/xl/tables/table92.xml" ContentType="application/vnd.openxmlformats-officedocument.spreadsheetml.table+xml"/>
  <Override PartName="/xl/tables/table93.xml" ContentType="application/vnd.openxmlformats-officedocument.spreadsheetml.table+xml"/>
  <Override PartName="/xl/tables/table94.xml" ContentType="application/vnd.openxmlformats-officedocument.spreadsheetml.table+xml"/>
  <Override PartName="/xl/tables/table95.xml" ContentType="application/vnd.openxmlformats-officedocument.spreadsheetml.table+xml"/>
  <Override PartName="/xl/tables/table96.xml" ContentType="application/vnd.openxmlformats-officedocument.spreadsheetml.table+xml"/>
  <Override PartName="/xl/tables/table97.xml" ContentType="application/vnd.openxmlformats-officedocument.spreadsheetml.table+xml"/>
  <Override PartName="/xl/tables/table98.xml" ContentType="application/vnd.openxmlformats-officedocument.spreadsheetml.table+xml"/>
  <Override PartName="/xl/tables/table99.xml" ContentType="application/vnd.openxmlformats-officedocument.spreadsheetml.table+xml"/>
  <Override PartName="/xl/tables/table100.xml" ContentType="application/vnd.openxmlformats-officedocument.spreadsheetml.table+xml"/>
  <Override PartName="/xl/tables/table101.xml" ContentType="application/vnd.openxmlformats-officedocument.spreadsheetml.table+xml"/>
  <Override PartName="/xl/tables/table102.xml" ContentType="application/vnd.openxmlformats-officedocument.spreadsheetml.table+xml"/>
  <Override PartName="/xl/tables/table103.xml" ContentType="application/vnd.openxmlformats-officedocument.spreadsheetml.table+xml"/>
  <Override PartName="/xl/tables/table104.xml" ContentType="application/vnd.openxmlformats-officedocument.spreadsheetml.table+xml"/>
  <Override PartName="/xl/tables/table105.xml" ContentType="application/vnd.openxmlformats-officedocument.spreadsheetml.table+xml"/>
  <Override PartName="/xl/tables/table106.xml" ContentType="application/vnd.openxmlformats-officedocument.spreadsheetml.table+xml"/>
  <Override PartName="/xl/tables/table107.xml" ContentType="application/vnd.openxmlformats-officedocument.spreadsheetml.table+xml"/>
  <Override PartName="/xl/tables/table108.xml" ContentType="application/vnd.openxmlformats-officedocument.spreadsheetml.table+xml"/>
  <Override PartName="/xl/tables/table109.xml" ContentType="application/vnd.openxmlformats-officedocument.spreadsheetml.table+xml"/>
  <Override PartName="/xl/tables/table110.xml" ContentType="application/vnd.openxmlformats-officedocument.spreadsheetml.table+xml"/>
  <Override PartName="/xl/tables/table111.xml" ContentType="application/vnd.openxmlformats-officedocument.spreadsheetml.table+xml"/>
  <Override PartName="/xl/tables/table112.xml" ContentType="application/vnd.openxmlformats-officedocument.spreadsheetml.table+xml"/>
  <Override PartName="/xl/tables/table113.xml" ContentType="application/vnd.openxmlformats-officedocument.spreadsheetml.table+xml"/>
  <Override PartName="/xl/tables/table114.xml" ContentType="application/vnd.openxmlformats-officedocument.spreadsheetml.table+xml"/>
  <Override PartName="/xl/tables/table115.xml" ContentType="application/vnd.openxmlformats-officedocument.spreadsheetml.table+xml"/>
  <Override PartName="/xl/tables/table116.xml" ContentType="application/vnd.openxmlformats-officedocument.spreadsheetml.table+xml"/>
  <Override PartName="/xl/tables/table117.xml" ContentType="application/vnd.openxmlformats-officedocument.spreadsheetml.table+xml"/>
  <Override PartName="/xl/tables/table118.xml" ContentType="application/vnd.openxmlformats-officedocument.spreadsheetml.table+xml"/>
  <Override PartName="/xl/tables/table119.xml" ContentType="application/vnd.openxmlformats-officedocument.spreadsheetml.table+xml"/>
  <Override PartName="/xl/tables/table120.xml" ContentType="application/vnd.openxmlformats-officedocument.spreadsheetml.table+xml"/>
  <Override PartName="/xl/tables/table121.xml" ContentType="application/vnd.openxmlformats-officedocument.spreadsheetml.table+xml"/>
  <Override PartName="/xl/tables/table122.xml" ContentType="application/vnd.openxmlformats-officedocument.spreadsheetml.table+xml"/>
  <Override PartName="/xl/tables/table123.xml" ContentType="application/vnd.openxmlformats-officedocument.spreadsheetml.table+xml"/>
  <Override PartName="/xl/tables/table124.xml" ContentType="application/vnd.openxmlformats-officedocument.spreadsheetml.table+xml"/>
  <Override PartName="/xl/tables/table125.xml" ContentType="application/vnd.openxmlformats-officedocument.spreadsheetml.table+xml"/>
  <Override PartName="/xl/tables/table126.xml" ContentType="application/vnd.openxmlformats-officedocument.spreadsheetml.table+xml"/>
  <Override PartName="/xl/tables/table127.xml" ContentType="application/vnd.openxmlformats-officedocument.spreadsheetml.table+xml"/>
  <Override PartName="/xl/tables/table128.xml" ContentType="application/vnd.openxmlformats-officedocument.spreadsheetml.table+xml"/>
  <Override PartName="/xl/tables/table129.xml" ContentType="application/vnd.openxmlformats-officedocument.spreadsheetml.table+xml"/>
  <Override PartName="/xl/tables/table130.xml" ContentType="application/vnd.openxmlformats-officedocument.spreadsheetml.table+xml"/>
  <Override PartName="/xl/tables/table131.xml" ContentType="application/vnd.openxmlformats-officedocument.spreadsheetml.table+xml"/>
  <Override PartName="/xl/tables/table132.xml" ContentType="application/vnd.openxmlformats-officedocument.spreadsheetml.table+xml"/>
  <Override PartName="/xl/tables/table133.xml" ContentType="application/vnd.openxmlformats-officedocument.spreadsheetml.table+xml"/>
  <Override PartName="/xl/tables/table134.xml" ContentType="application/vnd.openxmlformats-officedocument.spreadsheetml.table+xml"/>
  <Override PartName="/xl/tables/table135.xml" ContentType="application/vnd.openxmlformats-officedocument.spreadsheetml.table+xml"/>
  <Override PartName="/xl/tables/table136.xml" ContentType="application/vnd.openxmlformats-officedocument.spreadsheetml.table+xml"/>
  <Override PartName="/xl/tables/table137.xml" ContentType="application/vnd.openxmlformats-officedocument.spreadsheetml.table+xml"/>
  <Override PartName="/xl/tables/table138.xml" ContentType="application/vnd.openxmlformats-officedocument.spreadsheetml.table+xml"/>
  <Override PartName="/xl/tables/table139.xml" ContentType="application/vnd.openxmlformats-officedocument.spreadsheetml.table+xml"/>
  <Override PartName="/xl/tables/table140.xml" ContentType="application/vnd.openxmlformats-officedocument.spreadsheetml.table+xml"/>
  <Override PartName="/xl/tables/table141.xml" ContentType="application/vnd.openxmlformats-officedocument.spreadsheetml.table+xml"/>
  <Override PartName="/xl/tables/table142.xml" ContentType="application/vnd.openxmlformats-officedocument.spreadsheetml.table+xml"/>
  <Override PartName="/xl/tables/table143.xml" ContentType="application/vnd.openxmlformats-officedocument.spreadsheetml.table+xml"/>
  <Override PartName="/xl/tables/table144.xml" ContentType="application/vnd.openxmlformats-officedocument.spreadsheetml.table+xml"/>
  <Override PartName="/xl/tables/table145.xml" ContentType="application/vnd.openxmlformats-officedocument.spreadsheetml.table+xml"/>
  <Override PartName="/xl/tables/table146.xml" ContentType="application/vnd.openxmlformats-officedocument.spreadsheetml.table+xml"/>
  <Override PartName="/xl/tables/table147.xml" ContentType="application/vnd.openxmlformats-officedocument.spreadsheetml.table+xml"/>
  <Override PartName="/xl/tables/table148.xml" ContentType="application/vnd.openxmlformats-officedocument.spreadsheetml.table+xml"/>
  <Override PartName="/xl/tables/table149.xml" ContentType="application/vnd.openxmlformats-officedocument.spreadsheetml.table+xml"/>
  <Override PartName="/xl/tables/table150.xml" ContentType="application/vnd.openxmlformats-officedocument.spreadsheetml.table+xml"/>
  <Override PartName="/xl/tables/table151.xml" ContentType="application/vnd.openxmlformats-officedocument.spreadsheetml.table+xml"/>
  <Override PartName="/xl/tables/table152.xml" ContentType="application/vnd.openxmlformats-officedocument.spreadsheetml.table+xml"/>
  <Override PartName="/xl/tables/table153.xml" ContentType="application/vnd.openxmlformats-officedocument.spreadsheetml.table+xml"/>
  <Override PartName="/xl/tables/table154.xml" ContentType="application/vnd.openxmlformats-officedocument.spreadsheetml.table+xml"/>
  <Override PartName="/xl/tables/table155.xml" ContentType="application/vnd.openxmlformats-officedocument.spreadsheetml.table+xml"/>
  <Override PartName="/xl/tables/table156.xml" ContentType="application/vnd.openxmlformats-officedocument.spreadsheetml.table+xml"/>
  <Override PartName="/xl/tables/table157.xml" ContentType="application/vnd.openxmlformats-officedocument.spreadsheetml.table+xml"/>
  <Override PartName="/xl/tables/table158.xml" ContentType="application/vnd.openxmlformats-officedocument.spreadsheetml.table+xml"/>
  <Override PartName="/xl/tables/table159.xml" ContentType="application/vnd.openxmlformats-officedocument.spreadsheetml.table+xml"/>
  <Override PartName="/xl/tables/table160.xml" ContentType="application/vnd.openxmlformats-officedocument.spreadsheetml.table+xml"/>
  <Override PartName="/xl/tables/table161.xml" ContentType="application/vnd.openxmlformats-officedocument.spreadsheetml.table+xml"/>
  <Override PartName="/xl/tables/table162.xml" ContentType="application/vnd.openxmlformats-officedocument.spreadsheetml.table+xml"/>
  <Override PartName="/xl/tables/table163.xml" ContentType="application/vnd.openxmlformats-officedocument.spreadsheetml.table+xml"/>
  <Override PartName="/xl/tables/table164.xml" ContentType="application/vnd.openxmlformats-officedocument.spreadsheetml.table+xml"/>
  <Override PartName="/xl/tables/table16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rkadiusz.sieron\Desktop\"/>
    </mc:Choice>
  </mc:AlternateContent>
  <bookViews>
    <workbookView xWindow="0" yWindow="0" windowWidth="23040" windowHeight="9192" activeTab="5"/>
  </bookViews>
  <sheets>
    <sheet name="Kategorie" sheetId="1" r:id="rId1"/>
    <sheet name="Rok" sheetId="5" r:id="rId2"/>
    <sheet name="2019-01" sheetId="4" r:id="rId3"/>
    <sheet name="2019-02" sheetId="6" r:id="rId4"/>
    <sheet name="2019-03" sheetId="7" r:id="rId5"/>
    <sheet name="2019-04" sheetId="8" r:id="rId6"/>
    <sheet name="2019-05" sheetId="9" r:id="rId7"/>
    <sheet name="2019-06" sheetId="10" r:id="rId8"/>
    <sheet name="2019-07" sheetId="11" r:id="rId9"/>
    <sheet name="2019-08" sheetId="12" r:id="rId10"/>
    <sheet name="2019-09" sheetId="13" r:id="rId11"/>
    <sheet name="2019-10" sheetId="14" r:id="rId12"/>
    <sheet name="2019-11" sheetId="15" r:id="rId13"/>
    <sheet name="2019-12" sheetId="16" r:id="rId14"/>
  </sheets>
  <externalReferences>
    <externalReference r:id="rId15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" i="5" l="1"/>
  <c r="T1" i="5"/>
  <c r="U1" i="5"/>
  <c r="S1" i="5"/>
  <c r="K1" i="5"/>
  <c r="L1" i="5"/>
  <c r="M1" i="5"/>
  <c r="N1" i="5"/>
  <c r="O1" i="5"/>
  <c r="P1" i="5"/>
  <c r="Q1" i="5"/>
  <c r="R1" i="5"/>
  <c r="E81" i="16"/>
  <c r="E82" i="16"/>
  <c r="E83" i="16"/>
  <c r="E84" i="16"/>
  <c r="E85" i="16"/>
  <c r="E86" i="16"/>
  <c r="E87" i="16"/>
  <c r="E88" i="16"/>
  <c r="E89" i="16"/>
  <c r="E90" i="16"/>
  <c r="F90" i="16"/>
  <c r="B90" i="16"/>
  <c r="A90" i="16"/>
  <c r="F89" i="16"/>
  <c r="B89" i="16"/>
  <c r="A89" i="16"/>
  <c r="F88" i="16"/>
  <c r="B88" i="16"/>
  <c r="A88" i="16"/>
  <c r="F87" i="16"/>
  <c r="B87" i="16"/>
  <c r="A87" i="16"/>
  <c r="F86" i="16"/>
  <c r="B86" i="16"/>
  <c r="A86" i="16"/>
  <c r="F85" i="16"/>
  <c r="B85" i="16"/>
  <c r="A85" i="16"/>
  <c r="E81" i="15"/>
  <c r="E82" i="15"/>
  <c r="E83" i="15"/>
  <c r="E84" i="15"/>
  <c r="E85" i="15"/>
  <c r="E86" i="15"/>
  <c r="E87" i="15"/>
  <c r="E88" i="15"/>
  <c r="E89" i="15"/>
  <c r="E90" i="15"/>
  <c r="F90" i="15"/>
  <c r="B90" i="15"/>
  <c r="A90" i="15"/>
  <c r="F89" i="15"/>
  <c r="B89" i="15"/>
  <c r="A89" i="15"/>
  <c r="F88" i="15"/>
  <c r="B88" i="15"/>
  <c r="A88" i="15"/>
  <c r="F87" i="15"/>
  <c r="B87" i="15"/>
  <c r="A87" i="15"/>
  <c r="F86" i="15"/>
  <c r="B86" i="15"/>
  <c r="A86" i="15"/>
  <c r="F85" i="15"/>
  <c r="B85" i="15"/>
  <c r="A85" i="15"/>
  <c r="E81" i="14"/>
  <c r="E82" i="14"/>
  <c r="E83" i="14"/>
  <c r="E84" i="14"/>
  <c r="E85" i="14"/>
  <c r="E86" i="14"/>
  <c r="E87" i="14"/>
  <c r="E88" i="14"/>
  <c r="E89" i="14"/>
  <c r="E90" i="14"/>
  <c r="F90" i="14"/>
  <c r="B90" i="14"/>
  <c r="A90" i="14"/>
  <c r="F89" i="14"/>
  <c r="B89" i="14"/>
  <c r="A89" i="14"/>
  <c r="F88" i="14"/>
  <c r="B88" i="14"/>
  <c r="A88" i="14"/>
  <c r="F87" i="14"/>
  <c r="B87" i="14"/>
  <c r="A87" i="14"/>
  <c r="F86" i="14"/>
  <c r="B86" i="14"/>
  <c r="A86" i="14"/>
  <c r="F85" i="14"/>
  <c r="B85" i="14"/>
  <c r="A85" i="14"/>
  <c r="E81" i="13"/>
  <c r="E82" i="13"/>
  <c r="E83" i="13"/>
  <c r="E84" i="13"/>
  <c r="E85" i="13"/>
  <c r="E86" i="13"/>
  <c r="E87" i="13"/>
  <c r="E88" i="13"/>
  <c r="E89" i="13"/>
  <c r="E90" i="13"/>
  <c r="F90" i="13"/>
  <c r="B90" i="13"/>
  <c r="A90" i="13"/>
  <c r="F89" i="13"/>
  <c r="B89" i="13"/>
  <c r="A89" i="13"/>
  <c r="F88" i="13"/>
  <c r="B88" i="13"/>
  <c r="A88" i="13"/>
  <c r="F87" i="13"/>
  <c r="B87" i="13"/>
  <c r="A87" i="13"/>
  <c r="F86" i="13"/>
  <c r="B86" i="13"/>
  <c r="A86" i="13"/>
  <c r="F85" i="13"/>
  <c r="B85" i="13"/>
  <c r="A85" i="13"/>
  <c r="E81" i="12"/>
  <c r="E82" i="12"/>
  <c r="E83" i="12"/>
  <c r="E84" i="12"/>
  <c r="E85" i="12"/>
  <c r="E86" i="12"/>
  <c r="E87" i="12"/>
  <c r="E88" i="12"/>
  <c r="E89" i="12"/>
  <c r="E90" i="12"/>
  <c r="F90" i="12"/>
  <c r="B90" i="12"/>
  <c r="A90" i="12"/>
  <c r="F89" i="12"/>
  <c r="B89" i="12"/>
  <c r="A89" i="12"/>
  <c r="F88" i="12"/>
  <c r="B88" i="12"/>
  <c r="A88" i="12"/>
  <c r="F87" i="12"/>
  <c r="B87" i="12"/>
  <c r="A87" i="12"/>
  <c r="F86" i="12"/>
  <c r="B86" i="12"/>
  <c r="A86" i="12"/>
  <c r="F85" i="12"/>
  <c r="B85" i="12"/>
  <c r="A85" i="12"/>
  <c r="E81" i="11"/>
  <c r="E82" i="11"/>
  <c r="E83" i="11"/>
  <c r="E84" i="11"/>
  <c r="E85" i="11"/>
  <c r="E86" i="11"/>
  <c r="E87" i="11"/>
  <c r="E88" i="11"/>
  <c r="E89" i="11"/>
  <c r="E90" i="11"/>
  <c r="F90" i="11"/>
  <c r="B90" i="11"/>
  <c r="A90" i="11"/>
  <c r="F89" i="11"/>
  <c r="B89" i="11"/>
  <c r="A89" i="11"/>
  <c r="F88" i="11"/>
  <c r="B88" i="11"/>
  <c r="A88" i="11"/>
  <c r="F87" i="11"/>
  <c r="B87" i="11"/>
  <c r="A87" i="11"/>
  <c r="F86" i="11"/>
  <c r="B86" i="11"/>
  <c r="A86" i="11"/>
  <c r="F85" i="11"/>
  <c r="B85" i="11"/>
  <c r="A85" i="11"/>
  <c r="E81" i="10"/>
  <c r="E82" i="10"/>
  <c r="E83" i="10"/>
  <c r="E84" i="10"/>
  <c r="E85" i="10"/>
  <c r="E86" i="10"/>
  <c r="E87" i="10"/>
  <c r="E88" i="10"/>
  <c r="E89" i="10"/>
  <c r="E90" i="10"/>
  <c r="F90" i="10"/>
  <c r="B90" i="10"/>
  <c r="A90" i="10"/>
  <c r="F89" i="10"/>
  <c r="B89" i="10"/>
  <c r="A89" i="10"/>
  <c r="F88" i="10"/>
  <c r="B88" i="10"/>
  <c r="A88" i="10"/>
  <c r="F87" i="10"/>
  <c r="B87" i="10"/>
  <c r="A87" i="10"/>
  <c r="F86" i="10"/>
  <c r="B86" i="10"/>
  <c r="A86" i="10"/>
  <c r="F85" i="10"/>
  <c r="B85" i="10"/>
  <c r="A85" i="10"/>
  <c r="E81" i="9"/>
  <c r="E82" i="9"/>
  <c r="E83" i="9"/>
  <c r="E84" i="9"/>
  <c r="E85" i="9"/>
  <c r="E86" i="9"/>
  <c r="E87" i="9"/>
  <c r="E88" i="9"/>
  <c r="E89" i="9"/>
  <c r="E90" i="9"/>
  <c r="F90" i="9"/>
  <c r="B90" i="9"/>
  <c r="A90" i="9"/>
  <c r="F89" i="9"/>
  <c r="B89" i="9"/>
  <c r="A89" i="9"/>
  <c r="F88" i="9"/>
  <c r="B88" i="9"/>
  <c r="A88" i="9"/>
  <c r="F87" i="9"/>
  <c r="B87" i="9"/>
  <c r="A87" i="9"/>
  <c r="F86" i="9"/>
  <c r="B86" i="9"/>
  <c r="A86" i="9"/>
  <c r="F85" i="9"/>
  <c r="B85" i="9"/>
  <c r="A85" i="9"/>
  <c r="E81" i="8"/>
  <c r="E82" i="8"/>
  <c r="E83" i="8"/>
  <c r="E84" i="8"/>
  <c r="E85" i="8"/>
  <c r="E86" i="8"/>
  <c r="E87" i="8"/>
  <c r="E88" i="8"/>
  <c r="E89" i="8"/>
  <c r="E90" i="8"/>
  <c r="F90" i="8"/>
  <c r="B90" i="8"/>
  <c r="A90" i="8"/>
  <c r="F89" i="8"/>
  <c r="B89" i="8"/>
  <c r="A89" i="8"/>
  <c r="F88" i="8"/>
  <c r="B88" i="8"/>
  <c r="A88" i="8"/>
  <c r="F87" i="8"/>
  <c r="B87" i="8"/>
  <c r="A87" i="8"/>
  <c r="F86" i="8"/>
  <c r="B86" i="8"/>
  <c r="A86" i="8"/>
  <c r="F85" i="8"/>
  <c r="B85" i="8"/>
  <c r="A85" i="8"/>
  <c r="E81" i="7"/>
  <c r="E82" i="7"/>
  <c r="E83" i="7"/>
  <c r="E84" i="7"/>
  <c r="E85" i="7"/>
  <c r="E86" i="7"/>
  <c r="E87" i="7"/>
  <c r="E88" i="7"/>
  <c r="E89" i="7"/>
  <c r="E90" i="7"/>
  <c r="F90" i="7"/>
  <c r="B90" i="7"/>
  <c r="A90" i="7"/>
  <c r="F89" i="7"/>
  <c r="B89" i="7"/>
  <c r="A89" i="7"/>
  <c r="F88" i="7"/>
  <c r="B88" i="7"/>
  <c r="A88" i="7"/>
  <c r="F87" i="7"/>
  <c r="B87" i="7"/>
  <c r="A87" i="7"/>
  <c r="F86" i="7"/>
  <c r="B86" i="7"/>
  <c r="A86" i="7"/>
  <c r="F85" i="7"/>
  <c r="B85" i="7"/>
  <c r="A85" i="7"/>
  <c r="E81" i="6"/>
  <c r="E82" i="6"/>
  <c r="E83" i="6"/>
  <c r="E84" i="6"/>
  <c r="E85" i="6"/>
  <c r="E86" i="6"/>
  <c r="E87" i="6"/>
  <c r="E88" i="6"/>
  <c r="E89" i="6"/>
  <c r="E90" i="6"/>
  <c r="F90" i="6"/>
  <c r="B90" i="6"/>
  <c r="A90" i="6"/>
  <c r="F89" i="6"/>
  <c r="B89" i="6"/>
  <c r="A89" i="6"/>
  <c r="F88" i="6"/>
  <c r="B88" i="6"/>
  <c r="A88" i="6"/>
  <c r="F87" i="6"/>
  <c r="B87" i="6"/>
  <c r="A87" i="6"/>
  <c r="F86" i="6"/>
  <c r="B86" i="6"/>
  <c r="A86" i="6"/>
  <c r="F85" i="6"/>
  <c r="B85" i="6"/>
  <c r="A85" i="6"/>
  <c r="C70" i="5"/>
  <c r="C63" i="5"/>
  <c r="C35" i="5"/>
  <c r="C91" i="16" l="1"/>
  <c r="A91" i="16"/>
  <c r="D91" i="16"/>
  <c r="F84" i="16"/>
  <c r="B84" i="16"/>
  <c r="A84" i="16"/>
  <c r="F83" i="16"/>
  <c r="B83" i="16"/>
  <c r="A83" i="16"/>
  <c r="F82" i="16"/>
  <c r="B82" i="16"/>
  <c r="A82" i="16"/>
  <c r="F81" i="16"/>
  <c r="B81" i="16"/>
  <c r="A81" i="16"/>
  <c r="A80" i="16"/>
  <c r="C79" i="16"/>
  <c r="D78" i="16"/>
  <c r="F78" i="16" s="1"/>
  <c r="B78" i="16"/>
  <c r="A78" i="16"/>
  <c r="D77" i="16"/>
  <c r="F77" i="16" s="1"/>
  <c r="B77" i="16"/>
  <c r="A77" i="16"/>
  <c r="D76" i="16"/>
  <c r="F76" i="16" s="1"/>
  <c r="B76" i="16"/>
  <c r="A76" i="16"/>
  <c r="D75" i="16"/>
  <c r="F75" i="16" s="1"/>
  <c r="B75" i="16"/>
  <c r="A75" i="16"/>
  <c r="D74" i="16"/>
  <c r="B74" i="16"/>
  <c r="A74" i="16"/>
  <c r="A73" i="16"/>
  <c r="C72" i="16"/>
  <c r="D71" i="16"/>
  <c r="F71" i="16" s="1"/>
  <c r="B71" i="16"/>
  <c r="A71" i="16"/>
  <c r="D70" i="16"/>
  <c r="F70" i="16" s="1"/>
  <c r="B70" i="16"/>
  <c r="A70" i="16"/>
  <c r="E69" i="16"/>
  <c r="D69" i="16"/>
  <c r="F69" i="16" s="1"/>
  <c r="B69" i="16"/>
  <c r="A69" i="16"/>
  <c r="D68" i="16"/>
  <c r="F68" i="16" s="1"/>
  <c r="B68" i="16"/>
  <c r="A68" i="16"/>
  <c r="D67" i="16"/>
  <c r="B67" i="16"/>
  <c r="A67" i="16"/>
  <c r="A66" i="16"/>
  <c r="C65" i="16"/>
  <c r="D64" i="16"/>
  <c r="F64" i="16" s="1"/>
  <c r="B64" i="16"/>
  <c r="A64" i="16"/>
  <c r="D63" i="16"/>
  <c r="F63" i="16" s="1"/>
  <c r="B63" i="16"/>
  <c r="A63" i="16"/>
  <c r="F62" i="16"/>
  <c r="E62" i="16"/>
  <c r="D62" i="16"/>
  <c r="B62" i="16"/>
  <c r="A62" i="16"/>
  <c r="D61" i="16"/>
  <c r="F61" i="16" s="1"/>
  <c r="B61" i="16"/>
  <c r="A61" i="16"/>
  <c r="D60" i="16"/>
  <c r="F60" i="16" s="1"/>
  <c r="B60" i="16"/>
  <c r="A60" i="16"/>
  <c r="D59" i="16"/>
  <c r="F59" i="16" s="1"/>
  <c r="B59" i="16"/>
  <c r="A59" i="16"/>
  <c r="D58" i="16"/>
  <c r="E58" i="16" s="1"/>
  <c r="B58" i="16"/>
  <c r="A58" i="16"/>
  <c r="D57" i="16"/>
  <c r="F57" i="16" s="1"/>
  <c r="B57" i="16"/>
  <c r="A57" i="16"/>
  <c r="E56" i="16"/>
  <c r="D56" i="16"/>
  <c r="F56" i="16" s="1"/>
  <c r="B56" i="16"/>
  <c r="A56" i="16"/>
  <c r="E55" i="16"/>
  <c r="D55" i="16"/>
  <c r="F55" i="16" s="1"/>
  <c r="B55" i="16"/>
  <c r="A55" i="16"/>
  <c r="D54" i="16"/>
  <c r="F54" i="16" s="1"/>
  <c r="B54" i="16"/>
  <c r="A54" i="16"/>
  <c r="D53" i="16"/>
  <c r="F53" i="16" s="1"/>
  <c r="B53" i="16"/>
  <c r="A53" i="16"/>
  <c r="E52" i="16"/>
  <c r="D52" i="16"/>
  <c r="F52" i="16" s="1"/>
  <c r="B52" i="16"/>
  <c r="A52" i="16"/>
  <c r="E51" i="16"/>
  <c r="D51" i="16"/>
  <c r="F51" i="16" s="1"/>
  <c r="B51" i="16"/>
  <c r="A51" i="16"/>
  <c r="D50" i="16"/>
  <c r="F50" i="16" s="1"/>
  <c r="B50" i="16"/>
  <c r="A50" i="16"/>
  <c r="D49" i="16"/>
  <c r="F49" i="16" s="1"/>
  <c r="B49" i="16"/>
  <c r="A49" i="16"/>
  <c r="E48" i="16"/>
  <c r="D48" i="16"/>
  <c r="B48" i="16"/>
  <c r="A48" i="16"/>
  <c r="D47" i="16"/>
  <c r="F47" i="16" s="1"/>
  <c r="B47" i="16"/>
  <c r="A47" i="16"/>
  <c r="D46" i="16"/>
  <c r="E46" i="16" s="1"/>
  <c r="B46" i="16"/>
  <c r="A46" i="16"/>
  <c r="AM45" i="16"/>
  <c r="AL45" i="16"/>
  <c r="AK45" i="16"/>
  <c r="AJ45" i="16"/>
  <c r="AI45" i="16"/>
  <c r="AH45" i="16"/>
  <c r="AG45" i="16"/>
  <c r="AF45" i="16"/>
  <c r="AF18" i="16" s="1"/>
  <c r="AE45" i="16"/>
  <c r="AD45" i="16"/>
  <c r="AC45" i="16"/>
  <c r="AB45" i="16"/>
  <c r="AA45" i="16"/>
  <c r="Z45" i="16"/>
  <c r="Y45" i="16"/>
  <c r="X45" i="16"/>
  <c r="X18" i="16" s="1"/>
  <c r="W45" i="16"/>
  <c r="V45" i="16"/>
  <c r="U45" i="16"/>
  <c r="T45" i="16"/>
  <c r="S45" i="16"/>
  <c r="R45" i="16"/>
  <c r="Q45" i="16"/>
  <c r="P45" i="16"/>
  <c r="P18" i="16" s="1"/>
  <c r="O45" i="16"/>
  <c r="N45" i="16"/>
  <c r="M45" i="16"/>
  <c r="L45" i="16"/>
  <c r="K45" i="16"/>
  <c r="J45" i="16"/>
  <c r="I45" i="16"/>
  <c r="C45" i="16"/>
  <c r="B45" i="16"/>
  <c r="A45" i="16"/>
  <c r="A44" i="16"/>
  <c r="C43" i="16"/>
  <c r="E42" i="16"/>
  <c r="D42" i="16"/>
  <c r="F42" i="16" s="1"/>
  <c r="B42" i="16"/>
  <c r="A42" i="16"/>
  <c r="D41" i="16"/>
  <c r="E41" i="16" s="1"/>
  <c r="B41" i="16"/>
  <c r="A41" i="16"/>
  <c r="D40" i="16"/>
  <c r="F40" i="16" s="1"/>
  <c r="B40" i="16"/>
  <c r="A40" i="16"/>
  <c r="E39" i="16"/>
  <c r="D39" i="16"/>
  <c r="F39" i="16" s="1"/>
  <c r="B39" i="16"/>
  <c r="A39" i="16"/>
  <c r="D38" i="16"/>
  <c r="E38" i="16" s="1"/>
  <c r="B38" i="16"/>
  <c r="A38" i="16"/>
  <c r="D37" i="16"/>
  <c r="F37" i="16" s="1"/>
  <c r="B37" i="16"/>
  <c r="A37" i="16"/>
  <c r="D36" i="16"/>
  <c r="F36" i="16" s="1"/>
  <c r="B36" i="16"/>
  <c r="A36" i="16"/>
  <c r="D35" i="16"/>
  <c r="F35" i="16" s="1"/>
  <c r="B35" i="16"/>
  <c r="A35" i="16"/>
  <c r="D34" i="16"/>
  <c r="F34" i="16" s="1"/>
  <c r="B34" i="16"/>
  <c r="A34" i="16"/>
  <c r="E33" i="16"/>
  <c r="D33" i="16"/>
  <c r="D43" i="16" s="1"/>
  <c r="B33" i="16"/>
  <c r="A33" i="16"/>
  <c r="A32" i="16"/>
  <c r="C31" i="16"/>
  <c r="D30" i="16"/>
  <c r="F30" i="16" s="1"/>
  <c r="B30" i="16"/>
  <c r="A30" i="16"/>
  <c r="D29" i="16"/>
  <c r="F29" i="16" s="1"/>
  <c r="B29" i="16"/>
  <c r="A29" i="16"/>
  <c r="F28" i="16"/>
  <c r="D28" i="16"/>
  <c r="E28" i="16" s="1"/>
  <c r="B28" i="16"/>
  <c r="A28" i="16"/>
  <c r="D27" i="16"/>
  <c r="F27" i="16" s="1"/>
  <c r="B27" i="16"/>
  <c r="A27" i="16"/>
  <c r="D26" i="16"/>
  <c r="F26" i="16" s="1"/>
  <c r="B26" i="16"/>
  <c r="A26" i="16"/>
  <c r="F25" i="16"/>
  <c r="D25" i="16"/>
  <c r="E25" i="16" s="1"/>
  <c r="B25" i="16"/>
  <c r="A25" i="16"/>
  <c r="D24" i="16"/>
  <c r="F24" i="16" s="1"/>
  <c r="B24" i="16"/>
  <c r="A24" i="16"/>
  <c r="D23" i="16"/>
  <c r="B23" i="16"/>
  <c r="A23" i="16"/>
  <c r="D22" i="16"/>
  <c r="E22" i="16" s="1"/>
  <c r="B22" i="16"/>
  <c r="A22" i="16"/>
  <c r="E21" i="16"/>
  <c r="D21" i="16"/>
  <c r="F21" i="16" s="1"/>
  <c r="B21" i="16"/>
  <c r="A21" i="16"/>
  <c r="A20" i="16"/>
  <c r="AM18" i="16"/>
  <c r="AL18" i="16"/>
  <c r="AK18" i="16"/>
  <c r="AJ18" i="16"/>
  <c r="AI18" i="16"/>
  <c r="AH18" i="16"/>
  <c r="AG18" i="16"/>
  <c r="AE18" i="16"/>
  <c r="AD18" i="16"/>
  <c r="AC18" i="16"/>
  <c r="AB18" i="16"/>
  <c r="AA18" i="16"/>
  <c r="Z18" i="16"/>
  <c r="Y18" i="16"/>
  <c r="W18" i="16"/>
  <c r="V18" i="16"/>
  <c r="U18" i="16"/>
  <c r="T18" i="16"/>
  <c r="S18" i="16"/>
  <c r="R18" i="16"/>
  <c r="Q18" i="16"/>
  <c r="O18" i="16"/>
  <c r="N18" i="16"/>
  <c r="M18" i="16"/>
  <c r="L18" i="16"/>
  <c r="K18" i="16"/>
  <c r="J18" i="16"/>
  <c r="I18" i="16"/>
  <c r="C18" i="16"/>
  <c r="AM17" i="16"/>
  <c r="AL17" i="16"/>
  <c r="AK17" i="16"/>
  <c r="AJ17" i="16"/>
  <c r="AI17" i="16"/>
  <c r="AH17" i="16"/>
  <c r="AG17" i="16"/>
  <c r="AF17" i="16"/>
  <c r="AE17" i="16"/>
  <c r="AD17" i="16"/>
  <c r="AC17" i="16"/>
  <c r="AB17" i="16"/>
  <c r="AA17" i="16"/>
  <c r="Z17" i="16"/>
  <c r="Y17" i="16"/>
  <c r="X17" i="16"/>
  <c r="W17" i="16"/>
  <c r="V17" i="16"/>
  <c r="U17" i="16"/>
  <c r="T17" i="16"/>
  <c r="S17" i="16"/>
  <c r="R17" i="16"/>
  <c r="Q17" i="16"/>
  <c r="P17" i="16"/>
  <c r="O17" i="16"/>
  <c r="N17" i="16"/>
  <c r="M17" i="16"/>
  <c r="L17" i="16"/>
  <c r="K17" i="16"/>
  <c r="J17" i="16"/>
  <c r="I17" i="16"/>
  <c r="F15" i="16"/>
  <c r="K14" i="16"/>
  <c r="F14" i="16"/>
  <c r="B14" i="16"/>
  <c r="F13" i="16"/>
  <c r="B13" i="16"/>
  <c r="A13" i="16"/>
  <c r="F12" i="16"/>
  <c r="B12" i="16"/>
  <c r="A12" i="16"/>
  <c r="F11" i="16"/>
  <c r="B11" i="16"/>
  <c r="A11" i="16"/>
  <c r="F10" i="16"/>
  <c r="B10" i="16"/>
  <c r="A10" i="16"/>
  <c r="F9" i="16"/>
  <c r="A9" i="16"/>
  <c r="D8" i="16"/>
  <c r="C4" i="16" s="1"/>
  <c r="C8" i="16"/>
  <c r="C3" i="16" s="1"/>
  <c r="F3" i="16"/>
  <c r="C91" i="15"/>
  <c r="A91" i="15"/>
  <c r="D91" i="15"/>
  <c r="F84" i="15"/>
  <c r="B84" i="15"/>
  <c r="A84" i="15"/>
  <c r="F83" i="15"/>
  <c r="B83" i="15"/>
  <c r="A83" i="15"/>
  <c r="F82" i="15"/>
  <c r="B82" i="15"/>
  <c r="A82" i="15"/>
  <c r="F81" i="15"/>
  <c r="B81" i="15"/>
  <c r="A81" i="15"/>
  <c r="A80" i="15"/>
  <c r="C79" i="15"/>
  <c r="E78" i="15"/>
  <c r="D78" i="15"/>
  <c r="F78" i="15" s="1"/>
  <c r="B78" i="15"/>
  <c r="A78" i="15"/>
  <c r="D77" i="15"/>
  <c r="E77" i="15" s="1"/>
  <c r="B77" i="15"/>
  <c r="A77" i="15"/>
  <c r="E76" i="15"/>
  <c r="D76" i="15"/>
  <c r="F76" i="15" s="1"/>
  <c r="B76" i="15"/>
  <c r="A76" i="15"/>
  <c r="D75" i="15"/>
  <c r="F75" i="15" s="1"/>
  <c r="B75" i="15"/>
  <c r="A75" i="15"/>
  <c r="D74" i="15"/>
  <c r="B74" i="15"/>
  <c r="A74" i="15"/>
  <c r="A73" i="15"/>
  <c r="C72" i="15"/>
  <c r="F71" i="15"/>
  <c r="E71" i="15"/>
  <c r="D71" i="15"/>
  <c r="B71" i="15"/>
  <c r="A71" i="15"/>
  <c r="D70" i="15"/>
  <c r="F70" i="15" s="1"/>
  <c r="B70" i="15"/>
  <c r="A70" i="15"/>
  <c r="D69" i="15"/>
  <c r="F69" i="15" s="1"/>
  <c r="B69" i="15"/>
  <c r="A69" i="15"/>
  <c r="E68" i="15"/>
  <c r="D68" i="15"/>
  <c r="F68" i="15" s="1"/>
  <c r="B68" i="15"/>
  <c r="A68" i="15"/>
  <c r="D67" i="15"/>
  <c r="F67" i="15" s="1"/>
  <c r="B67" i="15"/>
  <c r="A67" i="15"/>
  <c r="A66" i="15"/>
  <c r="C65" i="15"/>
  <c r="D64" i="15"/>
  <c r="F64" i="15" s="1"/>
  <c r="B64" i="15"/>
  <c r="A64" i="15"/>
  <c r="E63" i="15"/>
  <c r="D63" i="15"/>
  <c r="F63" i="15" s="1"/>
  <c r="B63" i="15"/>
  <c r="A63" i="15"/>
  <c r="D62" i="15"/>
  <c r="E62" i="15" s="1"/>
  <c r="B62" i="15"/>
  <c r="A62" i="15"/>
  <c r="D61" i="15"/>
  <c r="F61" i="15" s="1"/>
  <c r="B61" i="15"/>
  <c r="A61" i="15"/>
  <c r="D60" i="15"/>
  <c r="F60" i="15" s="1"/>
  <c r="B60" i="15"/>
  <c r="A60" i="15"/>
  <c r="D59" i="15"/>
  <c r="E59" i="15" s="1"/>
  <c r="B59" i="15"/>
  <c r="A59" i="15"/>
  <c r="E58" i="15"/>
  <c r="D58" i="15"/>
  <c r="F58" i="15" s="1"/>
  <c r="B58" i="15"/>
  <c r="A58" i="15"/>
  <c r="D57" i="15"/>
  <c r="F57" i="15" s="1"/>
  <c r="B57" i="15"/>
  <c r="A57" i="15"/>
  <c r="D56" i="15"/>
  <c r="F56" i="15" s="1"/>
  <c r="B56" i="15"/>
  <c r="A56" i="15"/>
  <c r="D55" i="15"/>
  <c r="F55" i="15" s="1"/>
  <c r="B55" i="15"/>
  <c r="A55" i="15"/>
  <c r="D54" i="15"/>
  <c r="F54" i="15" s="1"/>
  <c r="B54" i="15"/>
  <c r="A54" i="15"/>
  <c r="D53" i="15"/>
  <c r="F53" i="15" s="1"/>
  <c r="B53" i="15"/>
  <c r="A53" i="15"/>
  <c r="E52" i="15"/>
  <c r="D52" i="15"/>
  <c r="F52" i="15" s="1"/>
  <c r="B52" i="15"/>
  <c r="A52" i="15"/>
  <c r="D51" i="15"/>
  <c r="F51" i="15" s="1"/>
  <c r="B51" i="15"/>
  <c r="A51" i="15"/>
  <c r="F50" i="15"/>
  <c r="E50" i="15"/>
  <c r="D50" i="15"/>
  <c r="B50" i="15"/>
  <c r="A50" i="15"/>
  <c r="D49" i="15"/>
  <c r="F49" i="15" s="1"/>
  <c r="B49" i="15"/>
  <c r="A49" i="15"/>
  <c r="D48" i="15"/>
  <c r="B48" i="15"/>
  <c r="A48" i="15"/>
  <c r="E47" i="15"/>
  <c r="D47" i="15"/>
  <c r="F47" i="15" s="1"/>
  <c r="B47" i="15"/>
  <c r="A47" i="15"/>
  <c r="D46" i="15"/>
  <c r="E46" i="15" s="1"/>
  <c r="B46" i="15"/>
  <c r="A46" i="15"/>
  <c r="AM45" i="15"/>
  <c r="AL45" i="15"/>
  <c r="AL18" i="15" s="1"/>
  <c r="AK45" i="15"/>
  <c r="AJ45" i="15"/>
  <c r="AJ18" i="15" s="1"/>
  <c r="AI45" i="15"/>
  <c r="AH45" i="15"/>
  <c r="AH18" i="15" s="1"/>
  <c r="AG45" i="15"/>
  <c r="AF45" i="15"/>
  <c r="AF18" i="15" s="1"/>
  <c r="AE45" i="15"/>
  <c r="AD45" i="15"/>
  <c r="AD18" i="15" s="1"/>
  <c r="AC45" i="15"/>
  <c r="AB45" i="15"/>
  <c r="AB18" i="15" s="1"/>
  <c r="AA45" i="15"/>
  <c r="Z45" i="15"/>
  <c r="Z18" i="15" s="1"/>
  <c r="Y45" i="15"/>
  <c r="X45" i="15"/>
  <c r="X18" i="15" s="1"/>
  <c r="W45" i="15"/>
  <c r="V45" i="15"/>
  <c r="V18" i="15" s="1"/>
  <c r="U45" i="15"/>
  <c r="T45" i="15"/>
  <c r="T18" i="15" s="1"/>
  <c r="S45" i="15"/>
  <c r="R45" i="15"/>
  <c r="R18" i="15" s="1"/>
  <c r="Q45" i="15"/>
  <c r="P45" i="15"/>
  <c r="P18" i="15" s="1"/>
  <c r="O45" i="15"/>
  <c r="N45" i="15"/>
  <c r="N18" i="15" s="1"/>
  <c r="M45" i="15"/>
  <c r="L45" i="15"/>
  <c r="L18" i="15" s="1"/>
  <c r="K45" i="15"/>
  <c r="J45" i="15"/>
  <c r="J18" i="15" s="1"/>
  <c r="I45" i="15"/>
  <c r="C45" i="15"/>
  <c r="B45" i="15"/>
  <c r="A45" i="15"/>
  <c r="A44" i="15"/>
  <c r="C43" i="15"/>
  <c r="D42" i="15"/>
  <c r="F42" i="15" s="1"/>
  <c r="B42" i="15"/>
  <c r="A42" i="15"/>
  <c r="D41" i="15"/>
  <c r="E41" i="15" s="1"/>
  <c r="B41" i="15"/>
  <c r="A41" i="15"/>
  <c r="D40" i="15"/>
  <c r="F40" i="15" s="1"/>
  <c r="B40" i="15"/>
  <c r="A40" i="15"/>
  <c r="D39" i="15"/>
  <c r="F39" i="15" s="1"/>
  <c r="B39" i="15"/>
  <c r="A39" i="15"/>
  <c r="F38" i="15"/>
  <c r="E38" i="15"/>
  <c r="D38" i="15"/>
  <c r="B38" i="15"/>
  <c r="A38" i="15"/>
  <c r="D37" i="15"/>
  <c r="F37" i="15" s="1"/>
  <c r="B37" i="15"/>
  <c r="A37" i="15"/>
  <c r="D36" i="15"/>
  <c r="F36" i="15" s="1"/>
  <c r="B36" i="15"/>
  <c r="A36" i="15"/>
  <c r="E35" i="15"/>
  <c r="D35" i="15"/>
  <c r="F35" i="15" s="1"/>
  <c r="B35" i="15"/>
  <c r="A35" i="15"/>
  <c r="D34" i="15"/>
  <c r="F34" i="15" s="1"/>
  <c r="B34" i="15"/>
  <c r="A34" i="15"/>
  <c r="E33" i="15"/>
  <c r="D33" i="15"/>
  <c r="F33" i="15" s="1"/>
  <c r="B33" i="15"/>
  <c r="A33" i="15"/>
  <c r="A32" i="15"/>
  <c r="C31" i="15"/>
  <c r="C18" i="15" s="1"/>
  <c r="E30" i="15"/>
  <c r="D30" i="15"/>
  <c r="F30" i="15" s="1"/>
  <c r="B30" i="15"/>
  <c r="A30" i="15"/>
  <c r="D29" i="15"/>
  <c r="E29" i="15" s="1"/>
  <c r="B29" i="15"/>
  <c r="A29" i="15"/>
  <c r="D28" i="15"/>
  <c r="F28" i="15" s="1"/>
  <c r="B28" i="15"/>
  <c r="A28" i="15"/>
  <c r="D27" i="15"/>
  <c r="F27" i="15" s="1"/>
  <c r="B27" i="15"/>
  <c r="A27" i="15"/>
  <c r="D26" i="15"/>
  <c r="F26" i="15" s="1"/>
  <c r="B26" i="15"/>
  <c r="A26" i="15"/>
  <c r="D25" i="15"/>
  <c r="F25" i="15" s="1"/>
  <c r="B25" i="15"/>
  <c r="A25" i="15"/>
  <c r="D24" i="15"/>
  <c r="E24" i="15" s="1"/>
  <c r="B24" i="15"/>
  <c r="A24" i="15"/>
  <c r="D23" i="15"/>
  <c r="F23" i="15" s="1"/>
  <c r="B23" i="15"/>
  <c r="A23" i="15"/>
  <c r="E22" i="15"/>
  <c r="D22" i="15"/>
  <c r="B22" i="15"/>
  <c r="A22" i="15"/>
  <c r="F21" i="15"/>
  <c r="D21" i="15"/>
  <c r="E21" i="15" s="1"/>
  <c r="B21" i="15"/>
  <c r="A21" i="15"/>
  <c r="A20" i="15"/>
  <c r="AM18" i="15"/>
  <c r="AK18" i="15"/>
  <c r="AI18" i="15"/>
  <c r="AG18" i="15"/>
  <c r="AE18" i="15"/>
  <c r="AC18" i="15"/>
  <c r="AA18" i="15"/>
  <c r="Y18" i="15"/>
  <c r="W18" i="15"/>
  <c r="U18" i="15"/>
  <c r="S18" i="15"/>
  <c r="Q18" i="15"/>
  <c r="O18" i="15"/>
  <c r="M18" i="15"/>
  <c r="K18" i="15"/>
  <c r="I18" i="15"/>
  <c r="AM17" i="15"/>
  <c r="AL17" i="15"/>
  <c r="AK17" i="15"/>
  <c r="AJ17" i="15"/>
  <c r="AI17" i="15"/>
  <c r="AH17" i="15"/>
  <c r="AG17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F15" i="15"/>
  <c r="K14" i="15"/>
  <c r="F14" i="15"/>
  <c r="B14" i="15"/>
  <c r="F13" i="15"/>
  <c r="B13" i="15"/>
  <c r="A13" i="15"/>
  <c r="F12" i="15"/>
  <c r="B12" i="15"/>
  <c r="A12" i="15"/>
  <c r="F11" i="15"/>
  <c r="B11" i="15"/>
  <c r="A11" i="15"/>
  <c r="F10" i="15"/>
  <c r="B10" i="15"/>
  <c r="A10" i="15"/>
  <c r="F9" i="15"/>
  <c r="A9" i="15"/>
  <c r="D8" i="15"/>
  <c r="C4" i="15" s="1"/>
  <c r="C8" i="15"/>
  <c r="C3" i="15" s="1"/>
  <c r="F3" i="15"/>
  <c r="C91" i="14"/>
  <c r="A91" i="14"/>
  <c r="D91" i="14"/>
  <c r="F84" i="14"/>
  <c r="B84" i="14"/>
  <c r="A84" i="14"/>
  <c r="F83" i="14"/>
  <c r="B83" i="14"/>
  <c r="A83" i="14"/>
  <c r="F82" i="14"/>
  <c r="B82" i="14"/>
  <c r="A82" i="14"/>
  <c r="F81" i="14"/>
  <c r="B81" i="14"/>
  <c r="A81" i="14"/>
  <c r="A80" i="14"/>
  <c r="C79" i="14"/>
  <c r="E78" i="14"/>
  <c r="D78" i="14"/>
  <c r="F78" i="14" s="1"/>
  <c r="B78" i="14"/>
  <c r="A78" i="14"/>
  <c r="F77" i="14"/>
  <c r="D77" i="14"/>
  <c r="E77" i="14" s="1"/>
  <c r="B77" i="14"/>
  <c r="A77" i="14"/>
  <c r="D76" i="14"/>
  <c r="E76" i="14" s="1"/>
  <c r="B76" i="14"/>
  <c r="A76" i="14"/>
  <c r="D75" i="14"/>
  <c r="F75" i="14" s="1"/>
  <c r="B75" i="14"/>
  <c r="A75" i="14"/>
  <c r="E74" i="14"/>
  <c r="D74" i="14"/>
  <c r="B74" i="14"/>
  <c r="A74" i="14"/>
  <c r="A73" i="14"/>
  <c r="C72" i="14"/>
  <c r="D71" i="14"/>
  <c r="F71" i="14" s="1"/>
  <c r="B71" i="14"/>
  <c r="A71" i="14"/>
  <c r="D70" i="14"/>
  <c r="F70" i="14" s="1"/>
  <c r="B70" i="14"/>
  <c r="A70" i="14"/>
  <c r="D69" i="14"/>
  <c r="F69" i="14" s="1"/>
  <c r="B69" i="14"/>
  <c r="A69" i="14"/>
  <c r="F68" i="14"/>
  <c r="D68" i="14"/>
  <c r="E68" i="14" s="1"/>
  <c r="B68" i="14"/>
  <c r="A68" i="14"/>
  <c r="D67" i="14"/>
  <c r="F67" i="14" s="1"/>
  <c r="B67" i="14"/>
  <c r="A67" i="14"/>
  <c r="A66" i="14"/>
  <c r="C65" i="14"/>
  <c r="D64" i="14"/>
  <c r="F64" i="14" s="1"/>
  <c r="B64" i="14"/>
  <c r="A64" i="14"/>
  <c r="D63" i="14"/>
  <c r="E63" i="14" s="1"/>
  <c r="B63" i="14"/>
  <c r="A63" i="14"/>
  <c r="F62" i="14"/>
  <c r="E62" i="14"/>
  <c r="D62" i="14"/>
  <c r="B62" i="14"/>
  <c r="A62" i="14"/>
  <c r="D61" i="14"/>
  <c r="F61" i="14" s="1"/>
  <c r="B61" i="14"/>
  <c r="A61" i="14"/>
  <c r="D60" i="14"/>
  <c r="F60" i="14" s="1"/>
  <c r="B60" i="14"/>
  <c r="A60" i="14"/>
  <c r="D59" i="14"/>
  <c r="E59" i="14" s="1"/>
  <c r="B59" i="14"/>
  <c r="A59" i="14"/>
  <c r="F58" i="14"/>
  <c r="E58" i="14"/>
  <c r="D58" i="14"/>
  <c r="B58" i="14"/>
  <c r="A58" i="14"/>
  <c r="D57" i="14"/>
  <c r="F57" i="14" s="1"/>
  <c r="B57" i="14"/>
  <c r="A57" i="14"/>
  <c r="D56" i="14"/>
  <c r="F56" i="14" s="1"/>
  <c r="B56" i="14"/>
  <c r="A56" i="14"/>
  <c r="D55" i="14"/>
  <c r="E55" i="14" s="1"/>
  <c r="B55" i="14"/>
  <c r="A55" i="14"/>
  <c r="E54" i="14"/>
  <c r="D54" i="14"/>
  <c r="F54" i="14" s="1"/>
  <c r="B54" i="14"/>
  <c r="A54" i="14"/>
  <c r="D53" i="14"/>
  <c r="F53" i="14" s="1"/>
  <c r="B53" i="14"/>
  <c r="A53" i="14"/>
  <c r="D52" i="14"/>
  <c r="F52" i="14" s="1"/>
  <c r="B52" i="14"/>
  <c r="A52" i="14"/>
  <c r="D51" i="14"/>
  <c r="E51" i="14" s="1"/>
  <c r="B51" i="14"/>
  <c r="A51" i="14"/>
  <c r="D50" i="14"/>
  <c r="F50" i="14" s="1"/>
  <c r="B50" i="14"/>
  <c r="A50" i="14"/>
  <c r="D49" i="14"/>
  <c r="F49" i="14" s="1"/>
  <c r="B49" i="14"/>
  <c r="A49" i="14"/>
  <c r="D48" i="14"/>
  <c r="F48" i="14" s="1"/>
  <c r="B48" i="14"/>
  <c r="A48" i="14"/>
  <c r="D47" i="14"/>
  <c r="E47" i="14" s="1"/>
  <c r="B47" i="14"/>
  <c r="A47" i="14"/>
  <c r="F46" i="14"/>
  <c r="D46" i="14"/>
  <c r="E46" i="14" s="1"/>
  <c r="B46" i="14"/>
  <c r="A46" i="14"/>
  <c r="AM45" i="14"/>
  <c r="AL45" i="14"/>
  <c r="AK45" i="14"/>
  <c r="AJ45" i="14"/>
  <c r="AI45" i="14"/>
  <c r="AH45" i="14"/>
  <c r="AG45" i="14"/>
  <c r="AF45" i="14"/>
  <c r="AE45" i="14"/>
  <c r="AD45" i="14"/>
  <c r="AC45" i="14"/>
  <c r="AB45" i="14"/>
  <c r="AA45" i="14"/>
  <c r="Z45" i="14"/>
  <c r="Y45" i="14"/>
  <c r="X45" i="14"/>
  <c r="W45" i="14"/>
  <c r="V45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C45" i="14"/>
  <c r="B45" i="14"/>
  <c r="A45" i="14"/>
  <c r="A44" i="14"/>
  <c r="C43" i="14"/>
  <c r="D42" i="14"/>
  <c r="E42" i="14" s="1"/>
  <c r="B42" i="14"/>
  <c r="A42" i="14"/>
  <c r="D41" i="14"/>
  <c r="E41" i="14" s="1"/>
  <c r="B41" i="14"/>
  <c r="A41" i="14"/>
  <c r="D40" i="14"/>
  <c r="F40" i="14" s="1"/>
  <c r="B40" i="14"/>
  <c r="A40" i="14"/>
  <c r="E39" i="14"/>
  <c r="D39" i="14"/>
  <c r="F39" i="14" s="1"/>
  <c r="B39" i="14"/>
  <c r="A39" i="14"/>
  <c r="F38" i="14"/>
  <c r="D38" i="14"/>
  <c r="E38" i="14" s="1"/>
  <c r="B38" i="14"/>
  <c r="A38" i="14"/>
  <c r="D37" i="14"/>
  <c r="F37" i="14" s="1"/>
  <c r="B37" i="14"/>
  <c r="A37" i="14"/>
  <c r="D36" i="14"/>
  <c r="F36" i="14" s="1"/>
  <c r="B36" i="14"/>
  <c r="A36" i="14"/>
  <c r="E35" i="14"/>
  <c r="D35" i="14"/>
  <c r="F35" i="14" s="1"/>
  <c r="B35" i="14"/>
  <c r="A35" i="14"/>
  <c r="D34" i="14"/>
  <c r="E34" i="14" s="1"/>
  <c r="B34" i="14"/>
  <c r="A34" i="14"/>
  <c r="D33" i="14"/>
  <c r="E33" i="14" s="1"/>
  <c r="B33" i="14"/>
  <c r="A33" i="14"/>
  <c r="A32" i="14"/>
  <c r="C31" i="14"/>
  <c r="C18" i="14" s="1"/>
  <c r="D30" i="14"/>
  <c r="F30" i="14" s="1"/>
  <c r="B30" i="14"/>
  <c r="A30" i="14"/>
  <c r="D29" i="14"/>
  <c r="E29" i="14" s="1"/>
  <c r="B29" i="14"/>
  <c r="A29" i="14"/>
  <c r="D28" i="14"/>
  <c r="F28" i="14" s="1"/>
  <c r="B28" i="14"/>
  <c r="A28" i="14"/>
  <c r="D27" i="14"/>
  <c r="F27" i="14" s="1"/>
  <c r="B27" i="14"/>
  <c r="A27" i="14"/>
  <c r="D26" i="14"/>
  <c r="F26" i="14" s="1"/>
  <c r="B26" i="14"/>
  <c r="A26" i="14"/>
  <c r="D25" i="14"/>
  <c r="E25" i="14" s="1"/>
  <c r="B25" i="14"/>
  <c r="A25" i="14"/>
  <c r="E24" i="14"/>
  <c r="D24" i="14"/>
  <c r="F24" i="14" s="1"/>
  <c r="B24" i="14"/>
  <c r="A24" i="14"/>
  <c r="D23" i="14"/>
  <c r="F23" i="14" s="1"/>
  <c r="B23" i="14"/>
  <c r="A23" i="14"/>
  <c r="D22" i="14"/>
  <c r="F22" i="14" s="1"/>
  <c r="B22" i="14"/>
  <c r="A22" i="14"/>
  <c r="D21" i="14"/>
  <c r="B21" i="14"/>
  <c r="A21" i="14"/>
  <c r="A20" i="14"/>
  <c r="AM18" i="14"/>
  <c r="AL18" i="14"/>
  <c r="AK18" i="14"/>
  <c r="AJ18" i="14"/>
  <c r="AI18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AM17" i="14"/>
  <c r="AL17" i="14"/>
  <c r="AK17" i="14"/>
  <c r="AJ17" i="14"/>
  <c r="AI17" i="14"/>
  <c r="AH17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F15" i="14"/>
  <c r="K14" i="14"/>
  <c r="F14" i="14"/>
  <c r="B14" i="14"/>
  <c r="F13" i="14"/>
  <c r="B13" i="14"/>
  <c r="A13" i="14"/>
  <c r="F12" i="14"/>
  <c r="B12" i="14"/>
  <c r="A12" i="14"/>
  <c r="F11" i="14"/>
  <c r="B11" i="14"/>
  <c r="A11" i="14"/>
  <c r="F10" i="14"/>
  <c r="B10" i="14"/>
  <c r="A10" i="14"/>
  <c r="F9" i="14"/>
  <c r="A9" i="14"/>
  <c r="D8" i="14"/>
  <c r="F8" i="14" s="1"/>
  <c r="C8" i="14"/>
  <c r="C3" i="14" s="1"/>
  <c r="F3" i="14"/>
  <c r="C91" i="13"/>
  <c r="A91" i="13"/>
  <c r="D91" i="13"/>
  <c r="F84" i="13"/>
  <c r="B84" i="13"/>
  <c r="A84" i="13"/>
  <c r="F83" i="13"/>
  <c r="B83" i="13"/>
  <c r="A83" i="13"/>
  <c r="F82" i="13"/>
  <c r="B82" i="13"/>
  <c r="A82" i="13"/>
  <c r="F81" i="13"/>
  <c r="B81" i="13"/>
  <c r="A81" i="13"/>
  <c r="A80" i="13"/>
  <c r="C79" i="13"/>
  <c r="D78" i="13"/>
  <c r="F78" i="13" s="1"/>
  <c r="B78" i="13"/>
  <c r="A78" i="13"/>
  <c r="D77" i="13"/>
  <c r="E77" i="13" s="1"/>
  <c r="B77" i="13"/>
  <c r="A77" i="13"/>
  <c r="F76" i="13"/>
  <c r="D76" i="13"/>
  <c r="E76" i="13" s="1"/>
  <c r="B76" i="13"/>
  <c r="A76" i="13"/>
  <c r="D75" i="13"/>
  <c r="F75" i="13" s="1"/>
  <c r="B75" i="13"/>
  <c r="A75" i="13"/>
  <c r="D74" i="13"/>
  <c r="D79" i="13" s="1"/>
  <c r="B74" i="13"/>
  <c r="A74" i="13"/>
  <c r="A73" i="13"/>
  <c r="C72" i="13"/>
  <c r="E71" i="13"/>
  <c r="D71" i="13"/>
  <c r="F71" i="13" s="1"/>
  <c r="B71" i="13"/>
  <c r="A71" i="13"/>
  <c r="D70" i="13"/>
  <c r="F70" i="13" s="1"/>
  <c r="B70" i="13"/>
  <c r="A70" i="13"/>
  <c r="D69" i="13"/>
  <c r="F69" i="13" s="1"/>
  <c r="B69" i="13"/>
  <c r="A69" i="13"/>
  <c r="D68" i="13"/>
  <c r="E68" i="13" s="1"/>
  <c r="B68" i="13"/>
  <c r="A68" i="13"/>
  <c r="E67" i="13"/>
  <c r="D67" i="13"/>
  <c r="F67" i="13" s="1"/>
  <c r="B67" i="13"/>
  <c r="A67" i="13"/>
  <c r="A66" i="13"/>
  <c r="C65" i="13"/>
  <c r="D64" i="13"/>
  <c r="F64" i="13" s="1"/>
  <c r="B64" i="13"/>
  <c r="A64" i="13"/>
  <c r="F63" i="13"/>
  <c r="D63" i="13"/>
  <c r="E63" i="13" s="1"/>
  <c r="B63" i="13"/>
  <c r="A63" i="13"/>
  <c r="D62" i="13"/>
  <c r="E62" i="13" s="1"/>
  <c r="B62" i="13"/>
  <c r="A62" i="13"/>
  <c r="D61" i="13"/>
  <c r="F61" i="13" s="1"/>
  <c r="B61" i="13"/>
  <c r="A61" i="13"/>
  <c r="E60" i="13"/>
  <c r="D60" i="13"/>
  <c r="F60" i="13" s="1"/>
  <c r="B60" i="13"/>
  <c r="A60" i="13"/>
  <c r="D59" i="13"/>
  <c r="E59" i="13" s="1"/>
  <c r="B59" i="13"/>
  <c r="A59" i="13"/>
  <c r="F58" i="13"/>
  <c r="D58" i="13"/>
  <c r="E58" i="13" s="1"/>
  <c r="B58" i="13"/>
  <c r="A58" i="13"/>
  <c r="D57" i="13"/>
  <c r="F57" i="13" s="1"/>
  <c r="B57" i="13"/>
  <c r="A57" i="13"/>
  <c r="D56" i="13"/>
  <c r="F56" i="13" s="1"/>
  <c r="B56" i="13"/>
  <c r="A56" i="13"/>
  <c r="F55" i="13"/>
  <c r="D55" i="13"/>
  <c r="E55" i="13" s="1"/>
  <c r="B55" i="13"/>
  <c r="A55" i="13"/>
  <c r="E54" i="13"/>
  <c r="D54" i="13"/>
  <c r="F54" i="13" s="1"/>
  <c r="B54" i="13"/>
  <c r="A54" i="13"/>
  <c r="D53" i="13"/>
  <c r="F53" i="13" s="1"/>
  <c r="B53" i="13"/>
  <c r="A53" i="13"/>
  <c r="D52" i="13"/>
  <c r="F52" i="13" s="1"/>
  <c r="B52" i="13"/>
  <c r="A52" i="13"/>
  <c r="E51" i="13"/>
  <c r="D51" i="13"/>
  <c r="F51" i="13" s="1"/>
  <c r="B51" i="13"/>
  <c r="A51" i="13"/>
  <c r="D50" i="13"/>
  <c r="F50" i="13" s="1"/>
  <c r="B50" i="13"/>
  <c r="A50" i="13"/>
  <c r="D49" i="13"/>
  <c r="F49" i="13" s="1"/>
  <c r="B49" i="13"/>
  <c r="A49" i="13"/>
  <c r="E48" i="13"/>
  <c r="D48" i="13"/>
  <c r="F48" i="13" s="1"/>
  <c r="B48" i="13"/>
  <c r="A48" i="13"/>
  <c r="D47" i="13"/>
  <c r="B47" i="13"/>
  <c r="A47" i="13"/>
  <c r="F46" i="13"/>
  <c r="E46" i="13"/>
  <c r="D46" i="13"/>
  <c r="B46" i="13"/>
  <c r="A46" i="13"/>
  <c r="AM45" i="13"/>
  <c r="AL45" i="13"/>
  <c r="AK45" i="13"/>
  <c r="AJ45" i="13"/>
  <c r="AI45" i="13"/>
  <c r="AH45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C45" i="13"/>
  <c r="B45" i="13"/>
  <c r="A45" i="13"/>
  <c r="A44" i="13"/>
  <c r="C43" i="13"/>
  <c r="F42" i="13"/>
  <c r="D42" i="13"/>
  <c r="E42" i="13" s="1"/>
  <c r="B42" i="13"/>
  <c r="A42" i="13"/>
  <c r="D41" i="13"/>
  <c r="E41" i="13" s="1"/>
  <c r="B41" i="13"/>
  <c r="A41" i="13"/>
  <c r="D40" i="13"/>
  <c r="F40" i="13" s="1"/>
  <c r="B40" i="13"/>
  <c r="A40" i="13"/>
  <c r="E39" i="13"/>
  <c r="D39" i="13"/>
  <c r="F39" i="13" s="1"/>
  <c r="B39" i="13"/>
  <c r="A39" i="13"/>
  <c r="F38" i="13"/>
  <c r="D38" i="13"/>
  <c r="E38" i="13" s="1"/>
  <c r="B38" i="13"/>
  <c r="A38" i="13"/>
  <c r="D37" i="13"/>
  <c r="F37" i="13" s="1"/>
  <c r="B37" i="13"/>
  <c r="A37" i="13"/>
  <c r="D36" i="13"/>
  <c r="F36" i="13" s="1"/>
  <c r="B36" i="13"/>
  <c r="A36" i="13"/>
  <c r="E35" i="13"/>
  <c r="D35" i="13"/>
  <c r="F35" i="13" s="1"/>
  <c r="B35" i="13"/>
  <c r="A35" i="13"/>
  <c r="D34" i="13"/>
  <c r="E34" i="13" s="1"/>
  <c r="B34" i="13"/>
  <c r="A34" i="13"/>
  <c r="D33" i="13"/>
  <c r="F33" i="13" s="1"/>
  <c r="B33" i="13"/>
  <c r="A33" i="13"/>
  <c r="A32" i="13"/>
  <c r="C31" i="13"/>
  <c r="C18" i="13" s="1"/>
  <c r="D30" i="13"/>
  <c r="F30" i="13" s="1"/>
  <c r="B30" i="13"/>
  <c r="A30" i="13"/>
  <c r="D29" i="13"/>
  <c r="E29" i="13" s="1"/>
  <c r="B29" i="13"/>
  <c r="A29" i="13"/>
  <c r="E28" i="13"/>
  <c r="D28" i="13"/>
  <c r="F28" i="13" s="1"/>
  <c r="B28" i="13"/>
  <c r="A28" i="13"/>
  <c r="D27" i="13"/>
  <c r="F27" i="13" s="1"/>
  <c r="B27" i="13"/>
  <c r="A27" i="13"/>
  <c r="D26" i="13"/>
  <c r="F26" i="13" s="1"/>
  <c r="B26" i="13"/>
  <c r="A26" i="13"/>
  <c r="D25" i="13"/>
  <c r="E25" i="13" s="1"/>
  <c r="B25" i="13"/>
  <c r="A25" i="13"/>
  <c r="F24" i="13"/>
  <c r="D24" i="13"/>
  <c r="E24" i="13" s="1"/>
  <c r="B24" i="13"/>
  <c r="A24" i="13"/>
  <c r="D23" i="13"/>
  <c r="F23" i="13" s="1"/>
  <c r="B23" i="13"/>
  <c r="A23" i="13"/>
  <c r="D22" i="13"/>
  <c r="F22" i="13" s="1"/>
  <c r="B22" i="13"/>
  <c r="A22" i="13"/>
  <c r="D21" i="13"/>
  <c r="B21" i="13"/>
  <c r="A21" i="13"/>
  <c r="A20" i="13"/>
  <c r="AM18" i="13"/>
  <c r="AL18" i="13"/>
  <c r="AK18" i="13"/>
  <c r="AJ18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AM17" i="13"/>
  <c r="AL17" i="13"/>
  <c r="AK17" i="13"/>
  <c r="AJ17" i="13"/>
  <c r="AI17" i="13"/>
  <c r="AH17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F15" i="13"/>
  <c r="K14" i="13"/>
  <c r="F14" i="13"/>
  <c r="B14" i="13"/>
  <c r="F13" i="13"/>
  <c r="B13" i="13"/>
  <c r="A13" i="13"/>
  <c r="F12" i="13"/>
  <c r="B12" i="13"/>
  <c r="A12" i="13"/>
  <c r="F11" i="13"/>
  <c r="B11" i="13"/>
  <c r="A11" i="13"/>
  <c r="F10" i="13"/>
  <c r="B10" i="13"/>
  <c r="A10" i="13"/>
  <c r="F9" i="13"/>
  <c r="A9" i="13"/>
  <c r="D8" i="13"/>
  <c r="C8" i="13"/>
  <c r="C3" i="13" s="1"/>
  <c r="F3" i="13"/>
  <c r="C91" i="12"/>
  <c r="A91" i="12"/>
  <c r="F84" i="12"/>
  <c r="B84" i="12"/>
  <c r="A84" i="12"/>
  <c r="F83" i="12"/>
  <c r="B83" i="12"/>
  <c r="A83" i="12"/>
  <c r="F82" i="12"/>
  <c r="B82" i="12"/>
  <c r="A82" i="12"/>
  <c r="F81" i="12"/>
  <c r="B81" i="12"/>
  <c r="A81" i="12"/>
  <c r="A80" i="12"/>
  <c r="C79" i="12"/>
  <c r="D78" i="12"/>
  <c r="F78" i="12" s="1"/>
  <c r="B78" i="12"/>
  <c r="A78" i="12"/>
  <c r="F77" i="12"/>
  <c r="D77" i="12"/>
  <c r="E77" i="12" s="1"/>
  <c r="B77" i="12"/>
  <c r="A77" i="12"/>
  <c r="D76" i="12"/>
  <c r="B76" i="12"/>
  <c r="A76" i="12"/>
  <c r="D75" i="12"/>
  <c r="F75" i="12" s="1"/>
  <c r="B75" i="12"/>
  <c r="A75" i="12"/>
  <c r="E74" i="12"/>
  <c r="D74" i="12"/>
  <c r="B74" i="12"/>
  <c r="A74" i="12"/>
  <c r="A73" i="12"/>
  <c r="C72" i="12"/>
  <c r="F71" i="12"/>
  <c r="D71" i="12"/>
  <c r="E71" i="12" s="1"/>
  <c r="B71" i="12"/>
  <c r="A71" i="12"/>
  <c r="D70" i="12"/>
  <c r="F70" i="12" s="1"/>
  <c r="B70" i="12"/>
  <c r="A70" i="12"/>
  <c r="D69" i="12"/>
  <c r="F69" i="12" s="1"/>
  <c r="B69" i="12"/>
  <c r="A69" i="12"/>
  <c r="D68" i="12"/>
  <c r="E68" i="12" s="1"/>
  <c r="B68" i="12"/>
  <c r="A68" i="12"/>
  <c r="D67" i="12"/>
  <c r="B67" i="12"/>
  <c r="A67" i="12"/>
  <c r="A66" i="12"/>
  <c r="C65" i="12"/>
  <c r="D64" i="12"/>
  <c r="B64" i="12"/>
  <c r="A64" i="12"/>
  <c r="D63" i="12"/>
  <c r="E63" i="12" s="1"/>
  <c r="B63" i="12"/>
  <c r="A63" i="12"/>
  <c r="E62" i="12"/>
  <c r="D62" i="12"/>
  <c r="F62" i="12" s="1"/>
  <c r="B62" i="12"/>
  <c r="A62" i="12"/>
  <c r="D61" i="12"/>
  <c r="F61" i="12" s="1"/>
  <c r="B61" i="12"/>
  <c r="A61" i="12"/>
  <c r="D60" i="12"/>
  <c r="F60" i="12" s="1"/>
  <c r="B60" i="12"/>
  <c r="A60" i="12"/>
  <c r="D59" i="12"/>
  <c r="E59" i="12" s="1"/>
  <c r="B59" i="12"/>
  <c r="A59" i="12"/>
  <c r="E58" i="12"/>
  <c r="D58" i="12"/>
  <c r="F58" i="12" s="1"/>
  <c r="B58" i="12"/>
  <c r="A58" i="12"/>
  <c r="D57" i="12"/>
  <c r="F57" i="12" s="1"/>
  <c r="B57" i="12"/>
  <c r="A57" i="12"/>
  <c r="D56" i="12"/>
  <c r="F56" i="12" s="1"/>
  <c r="B56" i="12"/>
  <c r="A56" i="12"/>
  <c r="D55" i="12"/>
  <c r="B55" i="12"/>
  <c r="A55" i="12"/>
  <c r="E54" i="12"/>
  <c r="D54" i="12"/>
  <c r="F54" i="12" s="1"/>
  <c r="B54" i="12"/>
  <c r="A54" i="12"/>
  <c r="D53" i="12"/>
  <c r="F53" i="12" s="1"/>
  <c r="B53" i="12"/>
  <c r="A53" i="12"/>
  <c r="D52" i="12"/>
  <c r="B52" i="12"/>
  <c r="A52" i="12"/>
  <c r="D51" i="12"/>
  <c r="E51" i="12" s="1"/>
  <c r="B51" i="12"/>
  <c r="A51" i="12"/>
  <c r="E50" i="12"/>
  <c r="D50" i="12"/>
  <c r="F50" i="12" s="1"/>
  <c r="B50" i="12"/>
  <c r="A50" i="12"/>
  <c r="D49" i="12"/>
  <c r="F49" i="12" s="1"/>
  <c r="B49" i="12"/>
  <c r="A49" i="12"/>
  <c r="D48" i="12"/>
  <c r="F48" i="12" s="1"/>
  <c r="B48" i="12"/>
  <c r="A48" i="12"/>
  <c r="D47" i="12"/>
  <c r="E47" i="12" s="1"/>
  <c r="B47" i="12"/>
  <c r="A47" i="12"/>
  <c r="E46" i="12"/>
  <c r="D46" i="12"/>
  <c r="B46" i="12"/>
  <c r="A46" i="12"/>
  <c r="AM45" i="12"/>
  <c r="AL45" i="12"/>
  <c r="AK45" i="12"/>
  <c r="AK18" i="12" s="1"/>
  <c r="AJ45" i="12"/>
  <c r="AI45" i="12"/>
  <c r="AI18" i="12" s="1"/>
  <c r="AH45" i="12"/>
  <c r="AH18" i="12" s="1"/>
  <c r="AG45" i="12"/>
  <c r="AF45" i="12"/>
  <c r="AE45" i="12"/>
  <c r="AE18" i="12" s="1"/>
  <c r="AD45" i="12"/>
  <c r="AC45" i="12"/>
  <c r="AC18" i="12" s="1"/>
  <c r="AB45" i="12"/>
  <c r="AB18" i="12" s="1"/>
  <c r="AA45" i="12"/>
  <c r="Z45" i="12"/>
  <c r="Y45" i="12"/>
  <c r="Y18" i="12" s="1"/>
  <c r="X45" i="12"/>
  <c r="W45" i="12"/>
  <c r="W18" i="12" s="1"/>
  <c r="V45" i="12"/>
  <c r="V18" i="12" s="1"/>
  <c r="U45" i="12"/>
  <c r="T45" i="12"/>
  <c r="S45" i="12"/>
  <c r="S18" i="12" s="1"/>
  <c r="R45" i="12"/>
  <c r="Q45" i="12"/>
  <c r="Q18" i="12" s="1"/>
  <c r="P45" i="12"/>
  <c r="O45" i="12"/>
  <c r="N45" i="12"/>
  <c r="M45" i="12"/>
  <c r="M18" i="12" s="1"/>
  <c r="L45" i="12"/>
  <c r="K45" i="12"/>
  <c r="K18" i="12" s="1"/>
  <c r="J45" i="12"/>
  <c r="I45" i="12"/>
  <c r="C45" i="12"/>
  <c r="B45" i="12"/>
  <c r="A45" i="12"/>
  <c r="A44" i="12"/>
  <c r="C43" i="12"/>
  <c r="F42" i="12"/>
  <c r="D42" i="12"/>
  <c r="E42" i="12" s="1"/>
  <c r="B42" i="12"/>
  <c r="A42" i="12"/>
  <c r="F41" i="12"/>
  <c r="D41" i="12"/>
  <c r="E41" i="12" s="1"/>
  <c r="B41" i="12"/>
  <c r="A41" i="12"/>
  <c r="D40" i="12"/>
  <c r="F40" i="12" s="1"/>
  <c r="B40" i="12"/>
  <c r="A40" i="12"/>
  <c r="D39" i="12"/>
  <c r="F39" i="12" s="1"/>
  <c r="B39" i="12"/>
  <c r="A39" i="12"/>
  <c r="D38" i="12"/>
  <c r="E38" i="12" s="1"/>
  <c r="B38" i="12"/>
  <c r="A38" i="12"/>
  <c r="D37" i="12"/>
  <c r="F37" i="12" s="1"/>
  <c r="B37" i="12"/>
  <c r="A37" i="12"/>
  <c r="D36" i="12"/>
  <c r="F36" i="12" s="1"/>
  <c r="B36" i="12"/>
  <c r="A36" i="12"/>
  <c r="D35" i="12"/>
  <c r="F35" i="12" s="1"/>
  <c r="B35" i="12"/>
  <c r="A35" i="12"/>
  <c r="D34" i="12"/>
  <c r="B34" i="12"/>
  <c r="A34" i="12"/>
  <c r="D33" i="12"/>
  <c r="F33" i="12" s="1"/>
  <c r="B33" i="12"/>
  <c r="A33" i="12"/>
  <c r="A32" i="12"/>
  <c r="C31" i="12"/>
  <c r="C18" i="12" s="1"/>
  <c r="D30" i="12"/>
  <c r="F30" i="12" s="1"/>
  <c r="B30" i="12"/>
  <c r="A30" i="12"/>
  <c r="D29" i="12"/>
  <c r="E29" i="12" s="1"/>
  <c r="B29" i="12"/>
  <c r="A29" i="12"/>
  <c r="D28" i="12"/>
  <c r="B28" i="12"/>
  <c r="A28" i="12"/>
  <c r="D27" i="12"/>
  <c r="F27" i="12" s="1"/>
  <c r="B27" i="12"/>
  <c r="A27" i="12"/>
  <c r="E26" i="12"/>
  <c r="D26" i="12"/>
  <c r="F26" i="12" s="1"/>
  <c r="B26" i="12"/>
  <c r="A26" i="12"/>
  <c r="D25" i="12"/>
  <c r="E25" i="12" s="1"/>
  <c r="B25" i="12"/>
  <c r="A25" i="12"/>
  <c r="E24" i="12"/>
  <c r="D24" i="12"/>
  <c r="F24" i="12" s="1"/>
  <c r="B24" i="12"/>
  <c r="A24" i="12"/>
  <c r="D23" i="12"/>
  <c r="F23" i="12" s="1"/>
  <c r="B23" i="12"/>
  <c r="A23" i="12"/>
  <c r="D22" i="12"/>
  <c r="F22" i="12" s="1"/>
  <c r="B22" i="12"/>
  <c r="A22" i="12"/>
  <c r="D21" i="12"/>
  <c r="B21" i="12"/>
  <c r="A21" i="12"/>
  <c r="A20" i="12"/>
  <c r="AM18" i="12"/>
  <c r="AL18" i="12"/>
  <c r="AJ18" i="12"/>
  <c r="AG18" i="12"/>
  <c r="AF18" i="12"/>
  <c r="AD18" i="12"/>
  <c r="AA18" i="12"/>
  <c r="Z18" i="12"/>
  <c r="X18" i="12"/>
  <c r="U18" i="12"/>
  <c r="T18" i="12"/>
  <c r="R18" i="12"/>
  <c r="P18" i="12"/>
  <c r="O18" i="12"/>
  <c r="N18" i="12"/>
  <c r="L18" i="12"/>
  <c r="J18" i="12"/>
  <c r="I18" i="12"/>
  <c r="AM17" i="12"/>
  <c r="AL17" i="12"/>
  <c r="AK17" i="12"/>
  <c r="AJ17" i="12"/>
  <c r="AI17" i="12"/>
  <c r="AH17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F15" i="12"/>
  <c r="K14" i="12"/>
  <c r="F14" i="12"/>
  <c r="B14" i="12"/>
  <c r="F13" i="12"/>
  <c r="B13" i="12"/>
  <c r="A13" i="12"/>
  <c r="F12" i="12"/>
  <c r="B12" i="12"/>
  <c r="A12" i="12"/>
  <c r="F11" i="12"/>
  <c r="B11" i="12"/>
  <c r="A11" i="12"/>
  <c r="F10" i="12"/>
  <c r="B10" i="12"/>
  <c r="A10" i="12"/>
  <c r="F9" i="12"/>
  <c r="A9" i="12"/>
  <c r="E8" i="12"/>
  <c r="D8" i="12"/>
  <c r="C8" i="12"/>
  <c r="C3" i="12" s="1"/>
  <c r="C4" i="12"/>
  <c r="F3" i="12"/>
  <c r="C91" i="11"/>
  <c r="F3" i="11" s="1"/>
  <c r="A91" i="11"/>
  <c r="D91" i="11"/>
  <c r="F84" i="11"/>
  <c r="B84" i="11"/>
  <c r="A84" i="11"/>
  <c r="F83" i="11"/>
  <c r="B83" i="11"/>
  <c r="A83" i="11"/>
  <c r="F82" i="11"/>
  <c r="B82" i="11"/>
  <c r="A82" i="11"/>
  <c r="F81" i="11"/>
  <c r="B81" i="11"/>
  <c r="A81" i="11"/>
  <c r="A80" i="11"/>
  <c r="C79" i="11"/>
  <c r="D78" i="11"/>
  <c r="B78" i="11"/>
  <c r="A78" i="11"/>
  <c r="D77" i="11"/>
  <c r="F77" i="11" s="1"/>
  <c r="B77" i="11"/>
  <c r="A77" i="11"/>
  <c r="F76" i="11"/>
  <c r="D76" i="11"/>
  <c r="E76" i="11" s="1"/>
  <c r="B76" i="11"/>
  <c r="A76" i="11"/>
  <c r="D75" i="11"/>
  <c r="F75" i="11" s="1"/>
  <c r="B75" i="11"/>
  <c r="A75" i="11"/>
  <c r="E74" i="11"/>
  <c r="D74" i="11"/>
  <c r="B74" i="11"/>
  <c r="A74" i="11"/>
  <c r="A73" i="11"/>
  <c r="C72" i="11"/>
  <c r="F71" i="11"/>
  <c r="D71" i="11"/>
  <c r="E71" i="11" s="1"/>
  <c r="B71" i="11"/>
  <c r="A71" i="11"/>
  <c r="D70" i="11"/>
  <c r="F70" i="11" s="1"/>
  <c r="B70" i="11"/>
  <c r="A70" i="11"/>
  <c r="D69" i="11"/>
  <c r="F69" i="11" s="1"/>
  <c r="B69" i="11"/>
  <c r="A69" i="11"/>
  <c r="F68" i="11"/>
  <c r="D68" i="11"/>
  <c r="E68" i="11" s="1"/>
  <c r="B68" i="11"/>
  <c r="A68" i="11"/>
  <c r="E67" i="11"/>
  <c r="D67" i="11"/>
  <c r="B67" i="11"/>
  <c r="A67" i="11"/>
  <c r="A66" i="11"/>
  <c r="C65" i="11"/>
  <c r="D64" i="11"/>
  <c r="F64" i="11" s="1"/>
  <c r="B64" i="11"/>
  <c r="A64" i="11"/>
  <c r="D63" i="11"/>
  <c r="E63" i="11" s="1"/>
  <c r="B63" i="11"/>
  <c r="A63" i="11"/>
  <c r="D62" i="11"/>
  <c r="F62" i="11" s="1"/>
  <c r="B62" i="11"/>
  <c r="A62" i="11"/>
  <c r="D61" i="11"/>
  <c r="F61" i="11" s="1"/>
  <c r="B61" i="11"/>
  <c r="A61" i="11"/>
  <c r="D60" i="11"/>
  <c r="B60" i="11"/>
  <c r="A60" i="11"/>
  <c r="D59" i="11"/>
  <c r="F59" i="11" s="1"/>
  <c r="B59" i="11"/>
  <c r="A59" i="11"/>
  <c r="D58" i="11"/>
  <c r="E58" i="11" s="1"/>
  <c r="B58" i="11"/>
  <c r="A58" i="11"/>
  <c r="D57" i="11"/>
  <c r="F57" i="11" s="1"/>
  <c r="B57" i="11"/>
  <c r="A57" i="11"/>
  <c r="E56" i="11"/>
  <c r="D56" i="11"/>
  <c r="F56" i="11" s="1"/>
  <c r="B56" i="11"/>
  <c r="A56" i="11"/>
  <c r="D55" i="11"/>
  <c r="E55" i="11" s="1"/>
  <c r="B55" i="11"/>
  <c r="A55" i="11"/>
  <c r="D54" i="11"/>
  <c r="F54" i="11" s="1"/>
  <c r="B54" i="11"/>
  <c r="A54" i="11"/>
  <c r="D53" i="11"/>
  <c r="F53" i="11" s="1"/>
  <c r="B53" i="11"/>
  <c r="A53" i="11"/>
  <c r="E52" i="11"/>
  <c r="D52" i="11"/>
  <c r="F52" i="11" s="1"/>
  <c r="B52" i="11"/>
  <c r="A52" i="11"/>
  <c r="D51" i="11"/>
  <c r="F51" i="11" s="1"/>
  <c r="B51" i="11"/>
  <c r="A51" i="11"/>
  <c r="D50" i="11"/>
  <c r="E50" i="11" s="1"/>
  <c r="B50" i="11"/>
  <c r="A50" i="11"/>
  <c r="D49" i="11"/>
  <c r="F49" i="11" s="1"/>
  <c r="B49" i="11"/>
  <c r="A49" i="11"/>
  <c r="D48" i="11"/>
  <c r="F48" i="11" s="1"/>
  <c r="B48" i="11"/>
  <c r="A48" i="11"/>
  <c r="F47" i="11"/>
  <c r="D47" i="11"/>
  <c r="B47" i="11"/>
  <c r="A47" i="11"/>
  <c r="D46" i="11"/>
  <c r="E46" i="11" s="1"/>
  <c r="B46" i="11"/>
  <c r="A46" i="11"/>
  <c r="AM45" i="11"/>
  <c r="AL45" i="11"/>
  <c r="AL18" i="11" s="1"/>
  <c r="AK45" i="11"/>
  <c r="AJ45" i="11"/>
  <c r="AJ18" i="11" s="1"/>
  <c r="AI45" i="11"/>
  <c r="AH45" i="11"/>
  <c r="AH18" i="11" s="1"/>
  <c r="AG45" i="11"/>
  <c r="AF45" i="11"/>
  <c r="AF18" i="11" s="1"/>
  <c r="AE45" i="11"/>
  <c r="AD45" i="11"/>
  <c r="AD18" i="11" s="1"/>
  <c r="AC45" i="11"/>
  <c r="AB45" i="11"/>
  <c r="AB18" i="11" s="1"/>
  <c r="AA45" i="11"/>
  <c r="Z45" i="11"/>
  <c r="Z18" i="11" s="1"/>
  <c r="Y45" i="11"/>
  <c r="X45" i="11"/>
  <c r="X18" i="11" s="1"/>
  <c r="W45" i="11"/>
  <c r="V45" i="11"/>
  <c r="V18" i="11" s="1"/>
  <c r="U45" i="11"/>
  <c r="T45" i="11"/>
  <c r="T18" i="11" s="1"/>
  <c r="S45" i="11"/>
  <c r="R45" i="11"/>
  <c r="R18" i="11" s="1"/>
  <c r="Q45" i="11"/>
  <c r="P45" i="11"/>
  <c r="P18" i="11" s="1"/>
  <c r="O45" i="11"/>
  <c r="N45" i="11"/>
  <c r="N18" i="11" s="1"/>
  <c r="M45" i="11"/>
  <c r="L45" i="11"/>
  <c r="L18" i="11" s="1"/>
  <c r="K45" i="11"/>
  <c r="J45" i="11"/>
  <c r="J18" i="11" s="1"/>
  <c r="I45" i="11"/>
  <c r="C45" i="11"/>
  <c r="B45" i="11"/>
  <c r="A45" i="11"/>
  <c r="A44" i="11"/>
  <c r="C43" i="11"/>
  <c r="D42" i="11"/>
  <c r="E42" i="11" s="1"/>
  <c r="B42" i="11"/>
  <c r="A42" i="11"/>
  <c r="D41" i="11"/>
  <c r="F41" i="11" s="1"/>
  <c r="B41" i="11"/>
  <c r="A41" i="11"/>
  <c r="D40" i="11"/>
  <c r="F40" i="11" s="1"/>
  <c r="B40" i="11"/>
  <c r="A40" i="11"/>
  <c r="D39" i="11"/>
  <c r="F39" i="11" s="1"/>
  <c r="B39" i="11"/>
  <c r="A39" i="11"/>
  <c r="D38" i="11"/>
  <c r="E38" i="11" s="1"/>
  <c r="B38" i="11"/>
  <c r="A38" i="11"/>
  <c r="D37" i="11"/>
  <c r="F37" i="11" s="1"/>
  <c r="B37" i="11"/>
  <c r="A37" i="11"/>
  <c r="D36" i="11"/>
  <c r="F36" i="11" s="1"/>
  <c r="B36" i="11"/>
  <c r="A36" i="11"/>
  <c r="D35" i="11"/>
  <c r="F35" i="11" s="1"/>
  <c r="B35" i="11"/>
  <c r="A35" i="11"/>
  <c r="D34" i="11"/>
  <c r="B34" i="11"/>
  <c r="A34" i="11"/>
  <c r="E33" i="11"/>
  <c r="D33" i="11"/>
  <c r="F33" i="11" s="1"/>
  <c r="B33" i="11"/>
  <c r="A33" i="11"/>
  <c r="A32" i="11"/>
  <c r="C31" i="11"/>
  <c r="C18" i="11" s="1"/>
  <c r="E30" i="11"/>
  <c r="D30" i="11"/>
  <c r="F30" i="11" s="1"/>
  <c r="B30" i="11"/>
  <c r="A30" i="11"/>
  <c r="D29" i="11"/>
  <c r="E29" i="11" s="1"/>
  <c r="B29" i="11"/>
  <c r="A29" i="11"/>
  <c r="D28" i="11"/>
  <c r="E28" i="11" s="1"/>
  <c r="B28" i="11"/>
  <c r="A28" i="11"/>
  <c r="D27" i="11"/>
  <c r="F27" i="11" s="1"/>
  <c r="B27" i="11"/>
  <c r="A27" i="11"/>
  <c r="D26" i="11"/>
  <c r="F26" i="11" s="1"/>
  <c r="B26" i="11"/>
  <c r="A26" i="11"/>
  <c r="D25" i="11"/>
  <c r="E25" i="11" s="1"/>
  <c r="B25" i="11"/>
  <c r="A25" i="11"/>
  <c r="D24" i="11"/>
  <c r="F24" i="11" s="1"/>
  <c r="B24" i="11"/>
  <c r="A24" i="11"/>
  <c r="D23" i="11"/>
  <c r="F23" i="11" s="1"/>
  <c r="B23" i="11"/>
  <c r="A23" i="11"/>
  <c r="E22" i="11"/>
  <c r="D22" i="11"/>
  <c r="F22" i="11" s="1"/>
  <c r="B22" i="11"/>
  <c r="A22" i="11"/>
  <c r="D21" i="11"/>
  <c r="B21" i="11"/>
  <c r="A21" i="11"/>
  <c r="A20" i="11"/>
  <c r="AM18" i="11"/>
  <c r="AK18" i="11"/>
  <c r="AI18" i="11"/>
  <c r="AG18" i="11"/>
  <c r="AE18" i="11"/>
  <c r="AC18" i="11"/>
  <c r="AA18" i="11"/>
  <c r="Y18" i="11"/>
  <c r="W18" i="11"/>
  <c r="U18" i="11"/>
  <c r="S18" i="11"/>
  <c r="Q18" i="11"/>
  <c r="O18" i="11"/>
  <c r="M18" i="11"/>
  <c r="K18" i="11"/>
  <c r="I18" i="11"/>
  <c r="AM17" i="11"/>
  <c r="AL17" i="11"/>
  <c r="AK17" i="11"/>
  <c r="AJ17" i="11"/>
  <c r="AI17" i="11"/>
  <c r="AH17" i="11"/>
  <c r="AG17" i="11"/>
  <c r="AF17" i="11"/>
  <c r="AE17" i="1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F15" i="11"/>
  <c r="K14" i="11"/>
  <c r="F14" i="11"/>
  <c r="B14" i="11"/>
  <c r="F13" i="11"/>
  <c r="B13" i="11"/>
  <c r="A13" i="11"/>
  <c r="F12" i="11"/>
  <c r="B12" i="11"/>
  <c r="A12" i="11"/>
  <c r="F11" i="11"/>
  <c r="B11" i="11"/>
  <c r="A11" i="11"/>
  <c r="F10" i="11"/>
  <c r="B10" i="11"/>
  <c r="A10" i="11"/>
  <c r="F9" i="11"/>
  <c r="A9" i="11"/>
  <c r="D8" i="11"/>
  <c r="C8" i="11"/>
  <c r="C91" i="10"/>
  <c r="A91" i="10"/>
  <c r="D91" i="10"/>
  <c r="F84" i="10"/>
  <c r="B84" i="10"/>
  <c r="A84" i="10"/>
  <c r="F83" i="10"/>
  <c r="B83" i="10"/>
  <c r="A83" i="10"/>
  <c r="F82" i="10"/>
  <c r="B82" i="10"/>
  <c r="A82" i="10"/>
  <c r="F81" i="10"/>
  <c r="B81" i="10"/>
  <c r="A81" i="10"/>
  <c r="A80" i="10"/>
  <c r="C79" i="10"/>
  <c r="E78" i="10"/>
  <c r="D78" i="10"/>
  <c r="F78" i="10" s="1"/>
  <c r="B78" i="10"/>
  <c r="A78" i="10"/>
  <c r="F77" i="10"/>
  <c r="D77" i="10"/>
  <c r="E77" i="10" s="1"/>
  <c r="B77" i="10"/>
  <c r="A77" i="10"/>
  <c r="F76" i="10"/>
  <c r="D76" i="10"/>
  <c r="E76" i="10" s="1"/>
  <c r="B76" i="10"/>
  <c r="A76" i="10"/>
  <c r="D75" i="10"/>
  <c r="F75" i="10" s="1"/>
  <c r="B75" i="10"/>
  <c r="A75" i="10"/>
  <c r="E74" i="10"/>
  <c r="D74" i="10"/>
  <c r="B74" i="10"/>
  <c r="A74" i="10"/>
  <c r="A73" i="10"/>
  <c r="C72" i="10"/>
  <c r="D71" i="10"/>
  <c r="E71" i="10" s="1"/>
  <c r="B71" i="10"/>
  <c r="A71" i="10"/>
  <c r="D70" i="10"/>
  <c r="F70" i="10" s="1"/>
  <c r="B70" i="10"/>
  <c r="A70" i="10"/>
  <c r="E69" i="10"/>
  <c r="D69" i="10"/>
  <c r="F69" i="10" s="1"/>
  <c r="B69" i="10"/>
  <c r="A69" i="10"/>
  <c r="F68" i="10"/>
  <c r="D68" i="10"/>
  <c r="E68" i="10" s="1"/>
  <c r="B68" i="10"/>
  <c r="A68" i="10"/>
  <c r="F67" i="10"/>
  <c r="D67" i="10"/>
  <c r="D72" i="10" s="1"/>
  <c r="B67" i="10"/>
  <c r="A67" i="10"/>
  <c r="A66" i="10"/>
  <c r="C65" i="10"/>
  <c r="D64" i="10"/>
  <c r="F64" i="10" s="1"/>
  <c r="B64" i="10"/>
  <c r="A64" i="10"/>
  <c r="D63" i="10"/>
  <c r="E63" i="10" s="1"/>
  <c r="B63" i="10"/>
  <c r="A63" i="10"/>
  <c r="D62" i="10"/>
  <c r="F62" i="10" s="1"/>
  <c r="B62" i="10"/>
  <c r="A62" i="10"/>
  <c r="D61" i="10"/>
  <c r="F61" i="10" s="1"/>
  <c r="B61" i="10"/>
  <c r="A61" i="10"/>
  <c r="D60" i="10"/>
  <c r="F60" i="10" s="1"/>
  <c r="B60" i="10"/>
  <c r="A60" i="10"/>
  <c r="D59" i="10"/>
  <c r="E59" i="10" s="1"/>
  <c r="B59" i="10"/>
  <c r="A59" i="10"/>
  <c r="E58" i="10"/>
  <c r="D58" i="10"/>
  <c r="F58" i="10" s="1"/>
  <c r="B58" i="10"/>
  <c r="A58" i="10"/>
  <c r="D57" i="10"/>
  <c r="F57" i="10" s="1"/>
  <c r="B57" i="10"/>
  <c r="A57" i="10"/>
  <c r="D56" i="10"/>
  <c r="F56" i="10" s="1"/>
  <c r="B56" i="10"/>
  <c r="A56" i="10"/>
  <c r="D55" i="10"/>
  <c r="E55" i="10" s="1"/>
  <c r="B55" i="10"/>
  <c r="A55" i="10"/>
  <c r="E54" i="10"/>
  <c r="D54" i="10"/>
  <c r="F54" i="10" s="1"/>
  <c r="B54" i="10"/>
  <c r="A54" i="10"/>
  <c r="D53" i="10"/>
  <c r="F53" i="10" s="1"/>
  <c r="B53" i="10"/>
  <c r="A53" i="10"/>
  <c r="D52" i="10"/>
  <c r="F52" i="10" s="1"/>
  <c r="B52" i="10"/>
  <c r="A52" i="10"/>
  <c r="D51" i="10"/>
  <c r="E51" i="10" s="1"/>
  <c r="B51" i="10"/>
  <c r="A51" i="10"/>
  <c r="F50" i="10"/>
  <c r="E50" i="10"/>
  <c r="D50" i="10"/>
  <c r="B50" i="10"/>
  <c r="A50" i="10"/>
  <c r="D49" i="10"/>
  <c r="F49" i="10" s="1"/>
  <c r="B49" i="10"/>
  <c r="A49" i="10"/>
  <c r="D48" i="10"/>
  <c r="F48" i="10" s="1"/>
  <c r="B48" i="10"/>
  <c r="A48" i="10"/>
  <c r="D47" i="10"/>
  <c r="E47" i="10" s="1"/>
  <c r="B47" i="10"/>
  <c r="A47" i="10"/>
  <c r="F46" i="10"/>
  <c r="E46" i="10"/>
  <c r="D46" i="10"/>
  <c r="B46" i="10"/>
  <c r="A46" i="10"/>
  <c r="AM45" i="10"/>
  <c r="AL45" i="10"/>
  <c r="AK45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C45" i="10"/>
  <c r="B45" i="10"/>
  <c r="A45" i="10"/>
  <c r="A44" i="10"/>
  <c r="C43" i="10"/>
  <c r="F42" i="10"/>
  <c r="D42" i="10"/>
  <c r="E42" i="10" s="1"/>
  <c r="B42" i="10"/>
  <c r="A42" i="10"/>
  <c r="D41" i="10"/>
  <c r="E41" i="10" s="1"/>
  <c r="B41" i="10"/>
  <c r="A41" i="10"/>
  <c r="D40" i="10"/>
  <c r="F40" i="10" s="1"/>
  <c r="B40" i="10"/>
  <c r="A40" i="10"/>
  <c r="E39" i="10"/>
  <c r="D39" i="10"/>
  <c r="F39" i="10" s="1"/>
  <c r="B39" i="10"/>
  <c r="A39" i="10"/>
  <c r="D38" i="10"/>
  <c r="E38" i="10" s="1"/>
  <c r="B38" i="10"/>
  <c r="A38" i="10"/>
  <c r="F37" i="10"/>
  <c r="D37" i="10"/>
  <c r="E37" i="10" s="1"/>
  <c r="B37" i="10"/>
  <c r="A37" i="10"/>
  <c r="D36" i="10"/>
  <c r="F36" i="10" s="1"/>
  <c r="B36" i="10"/>
  <c r="A36" i="10"/>
  <c r="D35" i="10"/>
  <c r="F35" i="10" s="1"/>
  <c r="B35" i="10"/>
  <c r="A35" i="10"/>
  <c r="D34" i="10"/>
  <c r="E34" i="10" s="1"/>
  <c r="B34" i="10"/>
  <c r="A34" i="10"/>
  <c r="D33" i="10"/>
  <c r="F33" i="10" s="1"/>
  <c r="B33" i="10"/>
  <c r="A33" i="10"/>
  <c r="A32" i="10"/>
  <c r="C31" i="10"/>
  <c r="C18" i="10" s="1"/>
  <c r="D30" i="10"/>
  <c r="F30" i="10" s="1"/>
  <c r="B30" i="10"/>
  <c r="A30" i="10"/>
  <c r="D29" i="10"/>
  <c r="E29" i="10" s="1"/>
  <c r="B29" i="10"/>
  <c r="A29" i="10"/>
  <c r="D28" i="10"/>
  <c r="F28" i="10" s="1"/>
  <c r="B28" i="10"/>
  <c r="A28" i="10"/>
  <c r="D27" i="10"/>
  <c r="F27" i="10" s="1"/>
  <c r="B27" i="10"/>
  <c r="A27" i="10"/>
  <c r="D26" i="10"/>
  <c r="F26" i="10" s="1"/>
  <c r="B26" i="10"/>
  <c r="A26" i="10"/>
  <c r="D25" i="10"/>
  <c r="E25" i="10" s="1"/>
  <c r="B25" i="10"/>
  <c r="A25" i="10"/>
  <c r="E24" i="10"/>
  <c r="D24" i="10"/>
  <c r="F24" i="10" s="1"/>
  <c r="B24" i="10"/>
  <c r="A24" i="10"/>
  <c r="D23" i="10"/>
  <c r="F23" i="10" s="1"/>
  <c r="B23" i="10"/>
  <c r="A23" i="10"/>
  <c r="D22" i="10"/>
  <c r="F22" i="10" s="1"/>
  <c r="B22" i="10"/>
  <c r="A22" i="10"/>
  <c r="D21" i="10"/>
  <c r="B21" i="10"/>
  <c r="A21" i="10"/>
  <c r="A20" i="10"/>
  <c r="AM18" i="10"/>
  <c r="AL18" i="10"/>
  <c r="AK18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AM17" i="10"/>
  <c r="AL17" i="10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F15" i="10"/>
  <c r="K14" i="10"/>
  <c r="F14" i="10"/>
  <c r="B14" i="10"/>
  <c r="F13" i="10"/>
  <c r="B13" i="10"/>
  <c r="A13" i="10"/>
  <c r="F12" i="10"/>
  <c r="B12" i="10"/>
  <c r="A12" i="10"/>
  <c r="F11" i="10"/>
  <c r="B11" i="10"/>
  <c r="A11" i="10"/>
  <c r="F10" i="10"/>
  <c r="B10" i="10"/>
  <c r="A10" i="10"/>
  <c r="F9" i="10"/>
  <c r="A9" i="10"/>
  <c r="D8" i="10"/>
  <c r="F8" i="10" s="1"/>
  <c r="C8" i="10"/>
  <c r="C3" i="10" s="1"/>
  <c r="C4" i="10"/>
  <c r="F3" i="10"/>
  <c r="C91" i="9"/>
  <c r="A91" i="9"/>
  <c r="D91" i="9"/>
  <c r="F84" i="9"/>
  <c r="B84" i="9"/>
  <c r="A84" i="9"/>
  <c r="F83" i="9"/>
  <c r="B83" i="9"/>
  <c r="A83" i="9"/>
  <c r="F82" i="9"/>
  <c r="B82" i="9"/>
  <c r="A82" i="9"/>
  <c r="F81" i="9"/>
  <c r="B81" i="9"/>
  <c r="A81" i="9"/>
  <c r="A80" i="9"/>
  <c r="C79" i="9"/>
  <c r="D78" i="9"/>
  <c r="F78" i="9" s="1"/>
  <c r="B78" i="9"/>
  <c r="A78" i="9"/>
  <c r="D77" i="9"/>
  <c r="E77" i="9" s="1"/>
  <c r="B77" i="9"/>
  <c r="A77" i="9"/>
  <c r="D76" i="9"/>
  <c r="F76" i="9" s="1"/>
  <c r="B76" i="9"/>
  <c r="A76" i="9"/>
  <c r="D75" i="9"/>
  <c r="F75" i="9" s="1"/>
  <c r="B75" i="9"/>
  <c r="A75" i="9"/>
  <c r="D74" i="9"/>
  <c r="B74" i="9"/>
  <c r="A74" i="9"/>
  <c r="A73" i="9"/>
  <c r="C72" i="9"/>
  <c r="E71" i="9"/>
  <c r="D71" i="9"/>
  <c r="F71" i="9" s="1"/>
  <c r="B71" i="9"/>
  <c r="A71" i="9"/>
  <c r="D70" i="9"/>
  <c r="F70" i="9" s="1"/>
  <c r="B70" i="9"/>
  <c r="A70" i="9"/>
  <c r="D69" i="9"/>
  <c r="F69" i="9" s="1"/>
  <c r="B69" i="9"/>
  <c r="A69" i="9"/>
  <c r="D68" i="9"/>
  <c r="E68" i="9" s="1"/>
  <c r="B68" i="9"/>
  <c r="A68" i="9"/>
  <c r="F67" i="9"/>
  <c r="D67" i="9"/>
  <c r="E67" i="9" s="1"/>
  <c r="B67" i="9"/>
  <c r="A67" i="9"/>
  <c r="A66" i="9"/>
  <c r="C65" i="9"/>
  <c r="D64" i="9"/>
  <c r="F64" i="9" s="1"/>
  <c r="B64" i="9"/>
  <c r="A64" i="9"/>
  <c r="F63" i="9"/>
  <c r="D63" i="9"/>
  <c r="E63" i="9" s="1"/>
  <c r="B63" i="9"/>
  <c r="A63" i="9"/>
  <c r="D62" i="9"/>
  <c r="E62" i="9" s="1"/>
  <c r="B62" i="9"/>
  <c r="A62" i="9"/>
  <c r="D61" i="9"/>
  <c r="F61" i="9" s="1"/>
  <c r="B61" i="9"/>
  <c r="A61" i="9"/>
  <c r="D60" i="9"/>
  <c r="F60" i="9" s="1"/>
  <c r="B60" i="9"/>
  <c r="A60" i="9"/>
  <c r="D59" i="9"/>
  <c r="E59" i="9" s="1"/>
  <c r="B59" i="9"/>
  <c r="A59" i="9"/>
  <c r="D58" i="9"/>
  <c r="E58" i="9" s="1"/>
  <c r="B58" i="9"/>
  <c r="A58" i="9"/>
  <c r="D57" i="9"/>
  <c r="F57" i="9" s="1"/>
  <c r="B57" i="9"/>
  <c r="A57" i="9"/>
  <c r="E56" i="9"/>
  <c r="D56" i="9"/>
  <c r="F56" i="9" s="1"/>
  <c r="B56" i="9"/>
  <c r="A56" i="9"/>
  <c r="F55" i="9"/>
  <c r="D55" i="9"/>
  <c r="E55" i="9" s="1"/>
  <c r="B55" i="9"/>
  <c r="A55" i="9"/>
  <c r="D54" i="9"/>
  <c r="F54" i="9" s="1"/>
  <c r="B54" i="9"/>
  <c r="A54" i="9"/>
  <c r="D53" i="9"/>
  <c r="F53" i="9" s="1"/>
  <c r="B53" i="9"/>
  <c r="A53" i="9"/>
  <c r="D52" i="9"/>
  <c r="F52" i="9" s="1"/>
  <c r="B52" i="9"/>
  <c r="A52" i="9"/>
  <c r="D51" i="9"/>
  <c r="E51" i="9" s="1"/>
  <c r="B51" i="9"/>
  <c r="A51" i="9"/>
  <c r="D50" i="9"/>
  <c r="E50" i="9" s="1"/>
  <c r="B50" i="9"/>
  <c r="A50" i="9"/>
  <c r="D49" i="9"/>
  <c r="F49" i="9" s="1"/>
  <c r="B49" i="9"/>
  <c r="A49" i="9"/>
  <c r="E48" i="9"/>
  <c r="D48" i="9"/>
  <c r="F48" i="9" s="1"/>
  <c r="B48" i="9"/>
  <c r="A48" i="9"/>
  <c r="F47" i="9"/>
  <c r="D47" i="9"/>
  <c r="E47" i="9" s="1"/>
  <c r="B47" i="9"/>
  <c r="A47" i="9"/>
  <c r="D46" i="9"/>
  <c r="B46" i="9"/>
  <c r="A46" i="9"/>
  <c r="AM45" i="9"/>
  <c r="AL45" i="9"/>
  <c r="AK45" i="9"/>
  <c r="AJ45" i="9"/>
  <c r="AI45" i="9"/>
  <c r="AH45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C45" i="9"/>
  <c r="B45" i="9"/>
  <c r="A45" i="9"/>
  <c r="A44" i="9"/>
  <c r="C43" i="9"/>
  <c r="D42" i="9"/>
  <c r="E42" i="9" s="1"/>
  <c r="B42" i="9"/>
  <c r="A42" i="9"/>
  <c r="F41" i="9"/>
  <c r="E41" i="9"/>
  <c r="D41" i="9"/>
  <c r="B41" i="9"/>
  <c r="A41" i="9"/>
  <c r="D40" i="9"/>
  <c r="F40" i="9" s="1"/>
  <c r="B40" i="9"/>
  <c r="A40" i="9"/>
  <c r="D39" i="9"/>
  <c r="F39" i="9" s="1"/>
  <c r="B39" i="9"/>
  <c r="A39" i="9"/>
  <c r="D38" i="9"/>
  <c r="E38" i="9" s="1"/>
  <c r="B38" i="9"/>
  <c r="A38" i="9"/>
  <c r="E37" i="9"/>
  <c r="D37" i="9"/>
  <c r="F37" i="9" s="1"/>
  <c r="B37" i="9"/>
  <c r="A37" i="9"/>
  <c r="D36" i="9"/>
  <c r="F36" i="9" s="1"/>
  <c r="B36" i="9"/>
  <c r="A36" i="9"/>
  <c r="D35" i="9"/>
  <c r="F35" i="9" s="1"/>
  <c r="B35" i="9"/>
  <c r="A35" i="9"/>
  <c r="D34" i="9"/>
  <c r="E34" i="9" s="1"/>
  <c r="B34" i="9"/>
  <c r="A34" i="9"/>
  <c r="D33" i="9"/>
  <c r="F33" i="9" s="1"/>
  <c r="B33" i="9"/>
  <c r="A33" i="9"/>
  <c r="A32" i="9"/>
  <c r="C31" i="9"/>
  <c r="D30" i="9"/>
  <c r="F30" i="9" s="1"/>
  <c r="B30" i="9"/>
  <c r="A30" i="9"/>
  <c r="D29" i="9"/>
  <c r="E29" i="9" s="1"/>
  <c r="B29" i="9"/>
  <c r="A29" i="9"/>
  <c r="D28" i="9"/>
  <c r="E28" i="9" s="1"/>
  <c r="B28" i="9"/>
  <c r="A28" i="9"/>
  <c r="D27" i="9"/>
  <c r="F27" i="9" s="1"/>
  <c r="B27" i="9"/>
  <c r="A27" i="9"/>
  <c r="E26" i="9"/>
  <c r="D26" i="9"/>
  <c r="F26" i="9" s="1"/>
  <c r="B26" i="9"/>
  <c r="A26" i="9"/>
  <c r="F25" i="9"/>
  <c r="D25" i="9"/>
  <c r="E25" i="9" s="1"/>
  <c r="B25" i="9"/>
  <c r="A25" i="9"/>
  <c r="D24" i="9"/>
  <c r="E24" i="9" s="1"/>
  <c r="B24" i="9"/>
  <c r="A24" i="9"/>
  <c r="D23" i="9"/>
  <c r="F23" i="9" s="1"/>
  <c r="B23" i="9"/>
  <c r="A23" i="9"/>
  <c r="D22" i="9"/>
  <c r="F22" i="9" s="1"/>
  <c r="B22" i="9"/>
  <c r="A22" i="9"/>
  <c r="D21" i="9"/>
  <c r="F21" i="9" s="1"/>
  <c r="B21" i="9"/>
  <c r="A21" i="9"/>
  <c r="A20" i="9"/>
  <c r="AM18" i="9"/>
  <c r="AL18" i="9"/>
  <c r="AK18" i="9"/>
  <c r="AJ18" i="9"/>
  <c r="AI18" i="9"/>
  <c r="AH18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C18" i="9"/>
  <c r="AM17" i="9"/>
  <c r="AL17" i="9"/>
  <c r="AK17" i="9"/>
  <c r="AJ17" i="9"/>
  <c r="AI17" i="9"/>
  <c r="AH17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F15" i="9"/>
  <c r="K14" i="9"/>
  <c r="F14" i="9"/>
  <c r="B14" i="9"/>
  <c r="F13" i="9"/>
  <c r="B13" i="9"/>
  <c r="A13" i="9"/>
  <c r="F12" i="9"/>
  <c r="B12" i="9"/>
  <c r="A12" i="9"/>
  <c r="F11" i="9"/>
  <c r="B11" i="9"/>
  <c r="A11" i="9"/>
  <c r="F10" i="9"/>
  <c r="B10" i="9"/>
  <c r="A10" i="9"/>
  <c r="F9" i="9"/>
  <c r="A9" i="9"/>
  <c r="E8" i="9"/>
  <c r="D8" i="9"/>
  <c r="C4" i="9" s="1"/>
  <c r="C8" i="9"/>
  <c r="C3" i="9" s="1"/>
  <c r="F3" i="9"/>
  <c r="C91" i="8"/>
  <c r="F3" i="8" s="1"/>
  <c r="A91" i="8"/>
  <c r="F84" i="8"/>
  <c r="B84" i="8"/>
  <c r="A84" i="8"/>
  <c r="F83" i="8"/>
  <c r="B83" i="8"/>
  <c r="A83" i="8"/>
  <c r="F82" i="8"/>
  <c r="B82" i="8"/>
  <c r="A82" i="8"/>
  <c r="F81" i="8"/>
  <c r="B81" i="8"/>
  <c r="A81" i="8"/>
  <c r="A80" i="8"/>
  <c r="C79" i="8"/>
  <c r="D78" i="8"/>
  <c r="F78" i="8" s="1"/>
  <c r="B78" i="8"/>
  <c r="A78" i="8"/>
  <c r="D77" i="8"/>
  <c r="E77" i="8" s="1"/>
  <c r="B77" i="8"/>
  <c r="A77" i="8"/>
  <c r="D76" i="8"/>
  <c r="F76" i="8" s="1"/>
  <c r="B76" i="8"/>
  <c r="A76" i="8"/>
  <c r="D75" i="8"/>
  <c r="F75" i="8" s="1"/>
  <c r="B75" i="8"/>
  <c r="A75" i="8"/>
  <c r="E74" i="8"/>
  <c r="D74" i="8"/>
  <c r="B74" i="8"/>
  <c r="A74" i="8"/>
  <c r="A73" i="8"/>
  <c r="C72" i="8"/>
  <c r="D71" i="8"/>
  <c r="F71" i="8" s="1"/>
  <c r="B71" i="8"/>
  <c r="A71" i="8"/>
  <c r="D70" i="8"/>
  <c r="F70" i="8" s="1"/>
  <c r="B70" i="8"/>
  <c r="A70" i="8"/>
  <c r="F69" i="8"/>
  <c r="D69" i="8"/>
  <c r="E69" i="8" s="1"/>
  <c r="B69" i="8"/>
  <c r="A69" i="8"/>
  <c r="D68" i="8"/>
  <c r="E68" i="8" s="1"/>
  <c r="B68" i="8"/>
  <c r="A68" i="8"/>
  <c r="D67" i="8"/>
  <c r="F67" i="8" s="1"/>
  <c r="B67" i="8"/>
  <c r="A67" i="8"/>
  <c r="A66" i="8"/>
  <c r="C65" i="8"/>
  <c r="D64" i="8"/>
  <c r="F64" i="8" s="1"/>
  <c r="B64" i="8"/>
  <c r="A64" i="8"/>
  <c r="D63" i="8"/>
  <c r="E63" i="8" s="1"/>
  <c r="B63" i="8"/>
  <c r="A63" i="8"/>
  <c r="D62" i="8"/>
  <c r="F62" i="8" s="1"/>
  <c r="B62" i="8"/>
  <c r="A62" i="8"/>
  <c r="D61" i="8"/>
  <c r="F61" i="8" s="1"/>
  <c r="B61" i="8"/>
  <c r="A61" i="8"/>
  <c r="E60" i="8"/>
  <c r="D60" i="8"/>
  <c r="F60" i="8" s="1"/>
  <c r="B60" i="8"/>
  <c r="A60" i="8"/>
  <c r="F59" i="8"/>
  <c r="D59" i="8"/>
  <c r="E59" i="8" s="1"/>
  <c r="B59" i="8"/>
  <c r="A59" i="8"/>
  <c r="D58" i="8"/>
  <c r="F58" i="8" s="1"/>
  <c r="B58" i="8"/>
  <c r="A58" i="8"/>
  <c r="D57" i="8"/>
  <c r="F57" i="8" s="1"/>
  <c r="B57" i="8"/>
  <c r="A57" i="8"/>
  <c r="D56" i="8"/>
  <c r="F56" i="8" s="1"/>
  <c r="B56" i="8"/>
  <c r="A56" i="8"/>
  <c r="D55" i="8"/>
  <c r="E55" i="8" s="1"/>
  <c r="B55" i="8"/>
  <c r="A55" i="8"/>
  <c r="D54" i="8"/>
  <c r="F54" i="8" s="1"/>
  <c r="B54" i="8"/>
  <c r="A54" i="8"/>
  <c r="D53" i="8"/>
  <c r="F53" i="8" s="1"/>
  <c r="B53" i="8"/>
  <c r="A53" i="8"/>
  <c r="D52" i="8"/>
  <c r="F52" i="8" s="1"/>
  <c r="B52" i="8"/>
  <c r="A52" i="8"/>
  <c r="D51" i="8"/>
  <c r="E51" i="8" s="1"/>
  <c r="B51" i="8"/>
  <c r="A51" i="8"/>
  <c r="D50" i="8"/>
  <c r="F50" i="8" s="1"/>
  <c r="B50" i="8"/>
  <c r="A50" i="8"/>
  <c r="D49" i="8"/>
  <c r="F49" i="8" s="1"/>
  <c r="B49" i="8"/>
  <c r="A49" i="8"/>
  <c r="E48" i="8"/>
  <c r="D48" i="8"/>
  <c r="F48" i="8" s="1"/>
  <c r="B48" i="8"/>
  <c r="A48" i="8"/>
  <c r="D47" i="8"/>
  <c r="F47" i="8" s="1"/>
  <c r="B47" i="8"/>
  <c r="A47" i="8"/>
  <c r="D46" i="8"/>
  <c r="B46" i="8"/>
  <c r="A46" i="8"/>
  <c r="AM45" i="8"/>
  <c r="AM18" i="8" s="1"/>
  <c r="AL45" i="8"/>
  <c r="AK45" i="8"/>
  <c r="AK18" i="8" s="1"/>
  <c r="AJ45" i="8"/>
  <c r="AI45" i="8"/>
  <c r="AI18" i="8" s="1"/>
  <c r="AH45" i="8"/>
  <c r="AG45" i="8"/>
  <c r="AG18" i="8" s="1"/>
  <c r="AF45" i="8"/>
  <c r="AE45" i="8"/>
  <c r="AE18" i="8" s="1"/>
  <c r="AD45" i="8"/>
  <c r="AC45" i="8"/>
  <c r="AC18" i="8" s="1"/>
  <c r="AB45" i="8"/>
  <c r="AA45" i="8"/>
  <c r="AA18" i="8" s="1"/>
  <c r="Z45" i="8"/>
  <c r="Y45" i="8"/>
  <c r="Y18" i="8" s="1"/>
  <c r="X45" i="8"/>
  <c r="W45" i="8"/>
  <c r="W18" i="8" s="1"/>
  <c r="V45" i="8"/>
  <c r="U45" i="8"/>
  <c r="U18" i="8" s="1"/>
  <c r="T45" i="8"/>
  <c r="S45" i="8"/>
  <c r="S18" i="8" s="1"/>
  <c r="R45" i="8"/>
  <c r="Q45" i="8"/>
  <c r="Q18" i="8" s="1"/>
  <c r="P45" i="8"/>
  <c r="O45" i="8"/>
  <c r="O18" i="8" s="1"/>
  <c r="N45" i="8"/>
  <c r="M45" i="8"/>
  <c r="M18" i="8" s="1"/>
  <c r="L45" i="8"/>
  <c r="K45" i="8"/>
  <c r="K18" i="8" s="1"/>
  <c r="J45" i="8"/>
  <c r="I45" i="8"/>
  <c r="I18" i="8" s="1"/>
  <c r="C45" i="8"/>
  <c r="B45" i="8"/>
  <c r="A45" i="8"/>
  <c r="A44" i="8"/>
  <c r="C43" i="8"/>
  <c r="D42" i="8"/>
  <c r="E42" i="8" s="1"/>
  <c r="B42" i="8"/>
  <c r="A42" i="8"/>
  <c r="D41" i="8"/>
  <c r="F41" i="8" s="1"/>
  <c r="B41" i="8"/>
  <c r="A41" i="8"/>
  <c r="D40" i="8"/>
  <c r="F40" i="8" s="1"/>
  <c r="B40" i="8"/>
  <c r="A40" i="8"/>
  <c r="E39" i="8"/>
  <c r="D39" i="8"/>
  <c r="F39" i="8" s="1"/>
  <c r="B39" i="8"/>
  <c r="A39" i="8"/>
  <c r="D38" i="8"/>
  <c r="F38" i="8" s="1"/>
  <c r="B38" i="8"/>
  <c r="A38" i="8"/>
  <c r="D37" i="8"/>
  <c r="F37" i="8" s="1"/>
  <c r="B37" i="8"/>
  <c r="A37" i="8"/>
  <c r="D36" i="8"/>
  <c r="F36" i="8" s="1"/>
  <c r="B36" i="8"/>
  <c r="A36" i="8"/>
  <c r="F35" i="8"/>
  <c r="E35" i="8"/>
  <c r="D35" i="8"/>
  <c r="B35" i="8"/>
  <c r="A35" i="8"/>
  <c r="D34" i="8"/>
  <c r="E34" i="8" s="1"/>
  <c r="B34" i="8"/>
  <c r="A34" i="8"/>
  <c r="D33" i="8"/>
  <c r="F33" i="8" s="1"/>
  <c r="B33" i="8"/>
  <c r="A33" i="8"/>
  <c r="A32" i="8"/>
  <c r="C31" i="8"/>
  <c r="F30" i="8"/>
  <c r="E30" i="8"/>
  <c r="D30" i="8"/>
  <c r="B30" i="8"/>
  <c r="A30" i="8"/>
  <c r="F29" i="8"/>
  <c r="D29" i="8"/>
  <c r="E29" i="8" s="1"/>
  <c r="B29" i="8"/>
  <c r="A29" i="8"/>
  <c r="D28" i="8"/>
  <c r="F28" i="8" s="1"/>
  <c r="B28" i="8"/>
  <c r="A28" i="8"/>
  <c r="D27" i="8"/>
  <c r="F27" i="8" s="1"/>
  <c r="B27" i="8"/>
  <c r="A27" i="8"/>
  <c r="D26" i="8"/>
  <c r="E26" i="8" s="1"/>
  <c r="B26" i="8"/>
  <c r="A26" i="8"/>
  <c r="D25" i="8"/>
  <c r="E25" i="8" s="1"/>
  <c r="B25" i="8"/>
  <c r="A25" i="8"/>
  <c r="D24" i="8"/>
  <c r="F24" i="8" s="1"/>
  <c r="B24" i="8"/>
  <c r="A24" i="8"/>
  <c r="D23" i="8"/>
  <c r="F23" i="8" s="1"/>
  <c r="B23" i="8"/>
  <c r="A23" i="8"/>
  <c r="E22" i="8"/>
  <c r="D22" i="8"/>
  <c r="F22" i="8" s="1"/>
  <c r="B22" i="8"/>
  <c r="A22" i="8"/>
  <c r="F21" i="8"/>
  <c r="D21" i="8"/>
  <c r="B21" i="8"/>
  <c r="A21" i="8"/>
  <c r="A20" i="8"/>
  <c r="AL18" i="8"/>
  <c r="AJ18" i="8"/>
  <c r="AH18" i="8"/>
  <c r="AF18" i="8"/>
  <c r="AD18" i="8"/>
  <c r="AB18" i="8"/>
  <c r="Z18" i="8"/>
  <c r="X18" i="8"/>
  <c r="V18" i="8"/>
  <c r="T18" i="8"/>
  <c r="R18" i="8"/>
  <c r="P18" i="8"/>
  <c r="N18" i="8"/>
  <c r="L18" i="8"/>
  <c r="J18" i="8"/>
  <c r="C18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F15" i="8"/>
  <c r="K14" i="8"/>
  <c r="F14" i="8"/>
  <c r="B14" i="8"/>
  <c r="F13" i="8"/>
  <c r="B13" i="8"/>
  <c r="A13" i="8"/>
  <c r="F12" i="8"/>
  <c r="B12" i="8"/>
  <c r="A12" i="8"/>
  <c r="F11" i="8"/>
  <c r="B11" i="8"/>
  <c r="A11" i="8"/>
  <c r="F10" i="8"/>
  <c r="B10" i="8"/>
  <c r="A10" i="8"/>
  <c r="F9" i="8"/>
  <c r="A9" i="8"/>
  <c r="D8" i="8"/>
  <c r="C8" i="8"/>
  <c r="C3" i="8"/>
  <c r="C91" i="7"/>
  <c r="A91" i="7"/>
  <c r="F84" i="7"/>
  <c r="B84" i="7"/>
  <c r="A84" i="7"/>
  <c r="F83" i="7"/>
  <c r="B83" i="7"/>
  <c r="A83" i="7"/>
  <c r="F82" i="7"/>
  <c r="B82" i="7"/>
  <c r="A82" i="7"/>
  <c r="F81" i="7"/>
  <c r="B81" i="7"/>
  <c r="A81" i="7"/>
  <c r="A80" i="7"/>
  <c r="C79" i="7"/>
  <c r="D78" i="7"/>
  <c r="F78" i="7" s="1"/>
  <c r="B78" i="7"/>
  <c r="A78" i="7"/>
  <c r="F77" i="7"/>
  <c r="D77" i="7"/>
  <c r="E77" i="7" s="1"/>
  <c r="B77" i="7"/>
  <c r="A77" i="7"/>
  <c r="D76" i="7"/>
  <c r="F76" i="7" s="1"/>
  <c r="B76" i="7"/>
  <c r="A76" i="7"/>
  <c r="D75" i="7"/>
  <c r="F75" i="7" s="1"/>
  <c r="B75" i="7"/>
  <c r="A75" i="7"/>
  <c r="D74" i="7"/>
  <c r="E74" i="7" s="1"/>
  <c r="B74" i="7"/>
  <c r="A74" i="7"/>
  <c r="A73" i="7"/>
  <c r="C72" i="7"/>
  <c r="D71" i="7"/>
  <c r="F71" i="7" s="1"/>
  <c r="B71" i="7"/>
  <c r="A71" i="7"/>
  <c r="D70" i="7"/>
  <c r="E70" i="7" s="1"/>
  <c r="B70" i="7"/>
  <c r="A70" i="7"/>
  <c r="D69" i="7"/>
  <c r="F69" i="7" s="1"/>
  <c r="B69" i="7"/>
  <c r="A69" i="7"/>
  <c r="D68" i="7"/>
  <c r="E68" i="7" s="1"/>
  <c r="B68" i="7"/>
  <c r="A68" i="7"/>
  <c r="D67" i="7"/>
  <c r="F67" i="7" s="1"/>
  <c r="B67" i="7"/>
  <c r="A67" i="7"/>
  <c r="A66" i="7"/>
  <c r="C65" i="7"/>
  <c r="E64" i="7"/>
  <c r="D64" i="7"/>
  <c r="F64" i="7" s="1"/>
  <c r="B64" i="7"/>
  <c r="A64" i="7"/>
  <c r="D63" i="7"/>
  <c r="E63" i="7" s="1"/>
  <c r="B63" i="7"/>
  <c r="A63" i="7"/>
  <c r="D62" i="7"/>
  <c r="F62" i="7" s="1"/>
  <c r="B62" i="7"/>
  <c r="A62" i="7"/>
  <c r="D61" i="7"/>
  <c r="E61" i="7" s="1"/>
  <c r="B61" i="7"/>
  <c r="A61" i="7"/>
  <c r="E60" i="7"/>
  <c r="D60" i="7"/>
  <c r="F60" i="7" s="1"/>
  <c r="B60" i="7"/>
  <c r="A60" i="7"/>
  <c r="F59" i="7"/>
  <c r="D59" i="7"/>
  <c r="E59" i="7" s="1"/>
  <c r="B59" i="7"/>
  <c r="A59" i="7"/>
  <c r="D58" i="7"/>
  <c r="F58" i="7" s="1"/>
  <c r="B58" i="7"/>
  <c r="A58" i="7"/>
  <c r="D57" i="7"/>
  <c r="F57" i="7" s="1"/>
  <c r="B57" i="7"/>
  <c r="A57" i="7"/>
  <c r="D56" i="7"/>
  <c r="F56" i="7" s="1"/>
  <c r="B56" i="7"/>
  <c r="A56" i="7"/>
  <c r="D55" i="7"/>
  <c r="F55" i="7" s="1"/>
  <c r="B55" i="7"/>
  <c r="A55" i="7"/>
  <c r="D54" i="7"/>
  <c r="F54" i="7" s="1"/>
  <c r="B54" i="7"/>
  <c r="A54" i="7"/>
  <c r="D53" i="7"/>
  <c r="F53" i="7" s="1"/>
  <c r="B53" i="7"/>
  <c r="A53" i="7"/>
  <c r="E52" i="7"/>
  <c r="D52" i="7"/>
  <c r="F52" i="7" s="1"/>
  <c r="B52" i="7"/>
  <c r="A52" i="7"/>
  <c r="E51" i="7"/>
  <c r="D51" i="7"/>
  <c r="F51" i="7" s="1"/>
  <c r="B51" i="7"/>
  <c r="A51" i="7"/>
  <c r="D50" i="7"/>
  <c r="F50" i="7" s="1"/>
  <c r="B50" i="7"/>
  <c r="A50" i="7"/>
  <c r="D49" i="7"/>
  <c r="E49" i="7" s="1"/>
  <c r="B49" i="7"/>
  <c r="A49" i="7"/>
  <c r="D48" i="7"/>
  <c r="E48" i="7" s="1"/>
  <c r="B48" i="7"/>
  <c r="A48" i="7"/>
  <c r="D47" i="7"/>
  <c r="F47" i="7" s="1"/>
  <c r="B47" i="7"/>
  <c r="A47" i="7"/>
  <c r="D46" i="7"/>
  <c r="B46" i="7"/>
  <c r="A46" i="7"/>
  <c r="AM45" i="7"/>
  <c r="AL45" i="7"/>
  <c r="AL18" i="7" s="1"/>
  <c r="AK45" i="7"/>
  <c r="AJ45" i="7"/>
  <c r="AI45" i="7"/>
  <c r="AI18" i="7" s="1"/>
  <c r="AH45" i="7"/>
  <c r="AG45" i="7"/>
  <c r="AF45" i="7"/>
  <c r="AF18" i="7" s="1"/>
  <c r="AE45" i="7"/>
  <c r="AD45" i="7"/>
  <c r="AC45" i="7"/>
  <c r="AC18" i="7" s="1"/>
  <c r="AB45" i="7"/>
  <c r="AA45" i="7"/>
  <c r="Z45" i="7"/>
  <c r="Z18" i="7" s="1"/>
  <c r="Y45" i="7"/>
  <c r="X45" i="7"/>
  <c r="W45" i="7"/>
  <c r="W18" i="7" s="1"/>
  <c r="V45" i="7"/>
  <c r="U45" i="7"/>
  <c r="T45" i="7"/>
  <c r="T18" i="7" s="1"/>
  <c r="S45" i="7"/>
  <c r="R45" i="7"/>
  <c r="Q45" i="7"/>
  <c r="Q18" i="7" s="1"/>
  <c r="P45" i="7"/>
  <c r="O45" i="7"/>
  <c r="N45" i="7"/>
  <c r="N18" i="7" s="1"/>
  <c r="M45" i="7"/>
  <c r="L45" i="7"/>
  <c r="K45" i="7"/>
  <c r="K18" i="7" s="1"/>
  <c r="J45" i="7"/>
  <c r="I45" i="7"/>
  <c r="C45" i="7"/>
  <c r="B45" i="7"/>
  <c r="A45" i="7"/>
  <c r="A44" i="7"/>
  <c r="C43" i="7"/>
  <c r="D42" i="7"/>
  <c r="F42" i="7" s="1"/>
  <c r="B42" i="7"/>
  <c r="A42" i="7"/>
  <c r="D41" i="7"/>
  <c r="F41" i="7" s="1"/>
  <c r="B41" i="7"/>
  <c r="A41" i="7"/>
  <c r="D40" i="7"/>
  <c r="F40" i="7" s="1"/>
  <c r="B40" i="7"/>
  <c r="A40" i="7"/>
  <c r="D39" i="7"/>
  <c r="E39" i="7" s="1"/>
  <c r="B39" i="7"/>
  <c r="A39" i="7"/>
  <c r="D38" i="7"/>
  <c r="E38" i="7" s="1"/>
  <c r="B38" i="7"/>
  <c r="A38" i="7"/>
  <c r="D37" i="7"/>
  <c r="F37" i="7" s="1"/>
  <c r="B37" i="7"/>
  <c r="A37" i="7"/>
  <c r="D36" i="7"/>
  <c r="F36" i="7" s="1"/>
  <c r="B36" i="7"/>
  <c r="A36" i="7"/>
  <c r="D35" i="7"/>
  <c r="F35" i="7" s="1"/>
  <c r="B35" i="7"/>
  <c r="A35" i="7"/>
  <c r="D34" i="7"/>
  <c r="E34" i="7" s="1"/>
  <c r="B34" i="7"/>
  <c r="A34" i="7"/>
  <c r="D33" i="7"/>
  <c r="F33" i="7" s="1"/>
  <c r="B33" i="7"/>
  <c r="A33" i="7"/>
  <c r="A32" i="7"/>
  <c r="C31" i="7"/>
  <c r="F30" i="7"/>
  <c r="D30" i="7"/>
  <c r="E30" i="7" s="1"/>
  <c r="B30" i="7"/>
  <c r="A30" i="7"/>
  <c r="D29" i="7"/>
  <c r="E29" i="7" s="1"/>
  <c r="B29" i="7"/>
  <c r="A29" i="7"/>
  <c r="D28" i="7"/>
  <c r="F28" i="7" s="1"/>
  <c r="B28" i="7"/>
  <c r="A28" i="7"/>
  <c r="D27" i="7"/>
  <c r="E27" i="7" s="1"/>
  <c r="B27" i="7"/>
  <c r="A27" i="7"/>
  <c r="D26" i="7"/>
  <c r="F26" i="7" s="1"/>
  <c r="B26" i="7"/>
  <c r="A26" i="7"/>
  <c r="D25" i="7"/>
  <c r="E25" i="7" s="1"/>
  <c r="B25" i="7"/>
  <c r="A25" i="7"/>
  <c r="D24" i="7"/>
  <c r="F24" i="7" s="1"/>
  <c r="B24" i="7"/>
  <c r="A24" i="7"/>
  <c r="D23" i="7"/>
  <c r="F23" i="7" s="1"/>
  <c r="B23" i="7"/>
  <c r="A23" i="7"/>
  <c r="F22" i="7"/>
  <c r="D22" i="7"/>
  <c r="E22" i="7" s="1"/>
  <c r="B22" i="7"/>
  <c r="A22" i="7"/>
  <c r="D21" i="7"/>
  <c r="B21" i="7"/>
  <c r="A21" i="7"/>
  <c r="A20" i="7"/>
  <c r="AM18" i="7"/>
  <c r="AK18" i="7"/>
  <c r="AJ18" i="7"/>
  <c r="AH18" i="7"/>
  <c r="AG18" i="7"/>
  <c r="AE18" i="7"/>
  <c r="AD18" i="7"/>
  <c r="AB18" i="7"/>
  <c r="AA18" i="7"/>
  <c r="Y18" i="7"/>
  <c r="X18" i="7"/>
  <c r="V18" i="7"/>
  <c r="U18" i="7"/>
  <c r="S18" i="7"/>
  <c r="R18" i="7"/>
  <c r="P18" i="7"/>
  <c r="O18" i="7"/>
  <c r="M18" i="7"/>
  <c r="L18" i="7"/>
  <c r="J18" i="7"/>
  <c r="I18" i="7"/>
  <c r="AM17" i="7"/>
  <c r="AL17" i="7"/>
  <c r="AK17" i="7"/>
  <c r="AJ1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F15" i="7"/>
  <c r="K14" i="7"/>
  <c r="F14" i="7"/>
  <c r="B14" i="7"/>
  <c r="F13" i="7"/>
  <c r="B13" i="7"/>
  <c r="A13" i="7"/>
  <c r="F12" i="7"/>
  <c r="B12" i="7"/>
  <c r="A12" i="7"/>
  <c r="F11" i="7"/>
  <c r="B11" i="7"/>
  <c r="A11" i="7"/>
  <c r="F10" i="7"/>
  <c r="B10" i="7"/>
  <c r="A10" i="7"/>
  <c r="F9" i="7"/>
  <c r="A9" i="7"/>
  <c r="D8" i="7"/>
  <c r="C4" i="7" s="1"/>
  <c r="C8" i="7"/>
  <c r="C3" i="7" s="1"/>
  <c r="F3" i="7"/>
  <c r="C91" i="6"/>
  <c r="A91" i="6"/>
  <c r="F84" i="6"/>
  <c r="B84" i="6"/>
  <c r="A84" i="6"/>
  <c r="F83" i="6"/>
  <c r="B83" i="6"/>
  <c r="A83" i="6"/>
  <c r="F82" i="6"/>
  <c r="B82" i="6"/>
  <c r="A82" i="6"/>
  <c r="F81" i="6"/>
  <c r="B81" i="6"/>
  <c r="A81" i="6"/>
  <c r="A80" i="6"/>
  <c r="C79" i="6"/>
  <c r="F78" i="6"/>
  <c r="E78" i="6"/>
  <c r="D78" i="6"/>
  <c r="B78" i="6"/>
  <c r="A78" i="6"/>
  <c r="D77" i="6"/>
  <c r="F77" i="6" s="1"/>
  <c r="B77" i="6"/>
  <c r="A77" i="6"/>
  <c r="D76" i="6"/>
  <c r="F76" i="6" s="1"/>
  <c r="B76" i="6"/>
  <c r="A76" i="6"/>
  <c r="D75" i="6"/>
  <c r="F75" i="6" s="1"/>
  <c r="B75" i="6"/>
  <c r="A75" i="6"/>
  <c r="D74" i="6"/>
  <c r="B74" i="6"/>
  <c r="A74" i="6"/>
  <c r="A73" i="6"/>
  <c r="C72" i="6"/>
  <c r="D71" i="6"/>
  <c r="F71" i="6" s="1"/>
  <c r="B71" i="6"/>
  <c r="A71" i="6"/>
  <c r="D70" i="6"/>
  <c r="F70" i="6" s="1"/>
  <c r="B70" i="6"/>
  <c r="A70" i="6"/>
  <c r="D69" i="6"/>
  <c r="F69" i="6" s="1"/>
  <c r="B69" i="6"/>
  <c r="A69" i="6"/>
  <c r="D68" i="6"/>
  <c r="F68" i="6" s="1"/>
  <c r="B68" i="6"/>
  <c r="A68" i="6"/>
  <c r="D67" i="6"/>
  <c r="F67" i="6" s="1"/>
  <c r="B67" i="6"/>
  <c r="A67" i="6"/>
  <c r="A66" i="6"/>
  <c r="C65" i="6"/>
  <c r="D64" i="6"/>
  <c r="F64" i="6" s="1"/>
  <c r="B64" i="6"/>
  <c r="A64" i="6"/>
  <c r="D63" i="6"/>
  <c r="E63" i="6" s="1"/>
  <c r="B63" i="6"/>
  <c r="A63" i="6"/>
  <c r="D62" i="6"/>
  <c r="F62" i="6" s="1"/>
  <c r="B62" i="6"/>
  <c r="A62" i="6"/>
  <c r="D61" i="6"/>
  <c r="E61" i="6" s="1"/>
  <c r="B61" i="6"/>
  <c r="A61" i="6"/>
  <c r="D60" i="6"/>
  <c r="F60" i="6" s="1"/>
  <c r="B60" i="6"/>
  <c r="A60" i="6"/>
  <c r="E59" i="6"/>
  <c r="D59" i="6"/>
  <c r="F59" i="6" s="1"/>
  <c r="B59" i="6"/>
  <c r="A59" i="6"/>
  <c r="D58" i="6"/>
  <c r="F58" i="6" s="1"/>
  <c r="B58" i="6"/>
  <c r="A58" i="6"/>
  <c r="D57" i="6"/>
  <c r="E57" i="6" s="1"/>
  <c r="B57" i="6"/>
  <c r="A57" i="6"/>
  <c r="D56" i="6"/>
  <c r="F56" i="6" s="1"/>
  <c r="B56" i="6"/>
  <c r="A56" i="6"/>
  <c r="D55" i="6"/>
  <c r="F55" i="6" s="1"/>
  <c r="B55" i="6"/>
  <c r="A55" i="6"/>
  <c r="D54" i="6"/>
  <c r="F54" i="6" s="1"/>
  <c r="B54" i="6"/>
  <c r="A54" i="6"/>
  <c r="D53" i="6"/>
  <c r="F53" i="6" s="1"/>
  <c r="B53" i="6"/>
  <c r="A53" i="6"/>
  <c r="E52" i="6"/>
  <c r="D52" i="6"/>
  <c r="F52" i="6" s="1"/>
  <c r="B52" i="6"/>
  <c r="A52" i="6"/>
  <c r="D51" i="6"/>
  <c r="E51" i="6" s="1"/>
  <c r="B51" i="6"/>
  <c r="A51" i="6"/>
  <c r="D50" i="6"/>
  <c r="F50" i="6" s="1"/>
  <c r="B50" i="6"/>
  <c r="A50" i="6"/>
  <c r="D49" i="6"/>
  <c r="F49" i="6" s="1"/>
  <c r="B49" i="6"/>
  <c r="A49" i="6"/>
  <c r="F48" i="6"/>
  <c r="E48" i="6"/>
  <c r="D48" i="6"/>
  <c r="B48" i="6"/>
  <c r="A48" i="6"/>
  <c r="D47" i="6"/>
  <c r="F47" i="6" s="1"/>
  <c r="B47" i="6"/>
  <c r="A47" i="6"/>
  <c r="D46" i="6"/>
  <c r="B46" i="6"/>
  <c r="A46" i="6"/>
  <c r="AM45" i="6"/>
  <c r="AM18" i="6" s="1"/>
  <c r="AL45" i="6"/>
  <c r="AK45" i="6"/>
  <c r="AJ45" i="6"/>
  <c r="AI45" i="6"/>
  <c r="AH45" i="6"/>
  <c r="AH18" i="6" s="1"/>
  <c r="AG45" i="6"/>
  <c r="AG18" i="6" s="1"/>
  <c r="AF45" i="6"/>
  <c r="AE45" i="6"/>
  <c r="AD45" i="6"/>
  <c r="AC45" i="6"/>
  <c r="AB45" i="6"/>
  <c r="AB18" i="6" s="1"/>
  <c r="AA45" i="6"/>
  <c r="AA18" i="6" s="1"/>
  <c r="Z45" i="6"/>
  <c r="Y45" i="6"/>
  <c r="X45" i="6"/>
  <c r="W45" i="6"/>
  <c r="V45" i="6"/>
  <c r="V18" i="6" s="1"/>
  <c r="U45" i="6"/>
  <c r="U18" i="6" s="1"/>
  <c r="T45" i="6"/>
  <c r="S45" i="6"/>
  <c r="R45" i="6"/>
  <c r="Q45" i="6"/>
  <c r="P45" i="6"/>
  <c r="P18" i="6" s="1"/>
  <c r="O45" i="6"/>
  <c r="O18" i="6" s="1"/>
  <c r="N45" i="6"/>
  <c r="M45" i="6"/>
  <c r="L45" i="6"/>
  <c r="K45" i="6"/>
  <c r="J45" i="6"/>
  <c r="J18" i="6" s="1"/>
  <c r="I45" i="6"/>
  <c r="I18" i="6" s="1"/>
  <c r="C45" i="6"/>
  <c r="B45" i="6"/>
  <c r="A45" i="6"/>
  <c r="A44" i="6"/>
  <c r="C43" i="6"/>
  <c r="D42" i="6"/>
  <c r="E42" i="6" s="1"/>
  <c r="B42" i="6"/>
  <c r="A42" i="6"/>
  <c r="D41" i="6"/>
  <c r="F41" i="6" s="1"/>
  <c r="B41" i="6"/>
  <c r="A41" i="6"/>
  <c r="D40" i="6"/>
  <c r="E40" i="6" s="1"/>
  <c r="B40" i="6"/>
  <c r="A40" i="6"/>
  <c r="E39" i="6"/>
  <c r="D39" i="6"/>
  <c r="F39" i="6" s="1"/>
  <c r="B39" i="6"/>
  <c r="A39" i="6"/>
  <c r="D38" i="6"/>
  <c r="F38" i="6" s="1"/>
  <c r="B38" i="6"/>
  <c r="A38" i="6"/>
  <c r="D37" i="6"/>
  <c r="F37" i="6" s="1"/>
  <c r="B37" i="6"/>
  <c r="A37" i="6"/>
  <c r="D36" i="6"/>
  <c r="F36" i="6" s="1"/>
  <c r="B36" i="6"/>
  <c r="A36" i="6"/>
  <c r="D35" i="6"/>
  <c r="F35" i="6" s="1"/>
  <c r="B35" i="6"/>
  <c r="A35" i="6"/>
  <c r="D34" i="6"/>
  <c r="F34" i="6" s="1"/>
  <c r="B34" i="6"/>
  <c r="A34" i="6"/>
  <c r="D33" i="6"/>
  <c r="F33" i="6" s="1"/>
  <c r="B33" i="6"/>
  <c r="A33" i="6"/>
  <c r="A32" i="6"/>
  <c r="C31" i="6"/>
  <c r="C18" i="6" s="1"/>
  <c r="D3" i="6" s="1"/>
  <c r="D30" i="6"/>
  <c r="E30" i="6" s="1"/>
  <c r="B30" i="6"/>
  <c r="A30" i="6"/>
  <c r="F29" i="6"/>
  <c r="D29" i="6"/>
  <c r="E29" i="6" s="1"/>
  <c r="B29" i="6"/>
  <c r="A29" i="6"/>
  <c r="D28" i="6"/>
  <c r="F28" i="6" s="1"/>
  <c r="B28" i="6"/>
  <c r="A28" i="6"/>
  <c r="D27" i="6"/>
  <c r="E27" i="6" s="1"/>
  <c r="B27" i="6"/>
  <c r="A27" i="6"/>
  <c r="E26" i="6"/>
  <c r="D26" i="6"/>
  <c r="F26" i="6" s="1"/>
  <c r="B26" i="6"/>
  <c r="A26" i="6"/>
  <c r="D25" i="6"/>
  <c r="F25" i="6" s="1"/>
  <c r="B25" i="6"/>
  <c r="A25" i="6"/>
  <c r="D24" i="6"/>
  <c r="F24" i="6" s="1"/>
  <c r="B24" i="6"/>
  <c r="A24" i="6"/>
  <c r="D23" i="6"/>
  <c r="F23" i="6" s="1"/>
  <c r="B23" i="6"/>
  <c r="A23" i="6"/>
  <c r="D22" i="6"/>
  <c r="F22" i="6" s="1"/>
  <c r="B22" i="6"/>
  <c r="A22" i="6"/>
  <c r="E21" i="6"/>
  <c r="D21" i="6"/>
  <c r="B21" i="6"/>
  <c r="A21" i="6"/>
  <c r="A20" i="6"/>
  <c r="AL18" i="6"/>
  <c r="AK18" i="6"/>
  <c r="AJ18" i="6"/>
  <c r="AI18" i="6"/>
  <c r="AF18" i="6"/>
  <c r="AE18" i="6"/>
  <c r="AD18" i="6"/>
  <c r="AC18" i="6"/>
  <c r="Z18" i="6"/>
  <c r="Y18" i="6"/>
  <c r="X18" i="6"/>
  <c r="W18" i="6"/>
  <c r="T18" i="6"/>
  <c r="S18" i="6"/>
  <c r="R18" i="6"/>
  <c r="Q18" i="6"/>
  <c r="N18" i="6"/>
  <c r="M18" i="6"/>
  <c r="L18" i="6"/>
  <c r="K18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F15" i="6"/>
  <c r="K14" i="6"/>
  <c r="F14" i="6"/>
  <c r="B14" i="6"/>
  <c r="F13" i="6"/>
  <c r="B13" i="6"/>
  <c r="A13" i="6"/>
  <c r="F12" i="6"/>
  <c r="B12" i="6"/>
  <c r="A12" i="6"/>
  <c r="F11" i="6"/>
  <c r="B11" i="6"/>
  <c r="A11" i="6"/>
  <c r="F10" i="6"/>
  <c r="B10" i="6"/>
  <c r="A10" i="6"/>
  <c r="F9" i="6"/>
  <c r="A9" i="6"/>
  <c r="D8" i="6"/>
  <c r="C8" i="6"/>
  <c r="C4" i="6"/>
  <c r="F3" i="6"/>
  <c r="D23" i="4"/>
  <c r="C45" i="4"/>
  <c r="C30" i="5"/>
  <c r="C14" i="5"/>
  <c r="D10" i="5"/>
  <c r="C48" i="5"/>
  <c r="D85" i="5"/>
  <c r="C82" i="5"/>
  <c r="C50" i="5"/>
  <c r="C52" i="5"/>
  <c r="O3" i="5"/>
  <c r="C85" i="5"/>
  <c r="D81" i="5"/>
  <c r="C40" i="5"/>
  <c r="D89" i="5"/>
  <c r="C78" i="5"/>
  <c r="C27" i="5"/>
  <c r="C29" i="5"/>
  <c r="D13" i="5"/>
  <c r="C39" i="5"/>
  <c r="C74" i="5"/>
  <c r="D23" i="5"/>
  <c r="K3" i="5"/>
  <c r="C58" i="5"/>
  <c r="C36" i="5"/>
  <c r="C55" i="5"/>
  <c r="D14" i="5"/>
  <c r="T3" i="5"/>
  <c r="C90" i="5"/>
  <c r="C46" i="5"/>
  <c r="C87" i="5"/>
  <c r="C77" i="5"/>
  <c r="C41" i="5"/>
  <c r="C33" i="5"/>
  <c r="D11" i="5"/>
  <c r="D88" i="5"/>
  <c r="C42" i="5"/>
  <c r="C34" i="5"/>
  <c r="C62" i="5"/>
  <c r="C47" i="5"/>
  <c r="C28" i="5"/>
  <c r="C21" i="5"/>
  <c r="C12" i="5"/>
  <c r="L3" i="5"/>
  <c r="N3" i="5"/>
  <c r="C51" i="5"/>
  <c r="C76" i="5"/>
  <c r="C10" i="5"/>
  <c r="C60" i="5"/>
  <c r="C57" i="5"/>
  <c r="C49" i="5"/>
  <c r="K4" i="5"/>
  <c r="D87" i="5"/>
  <c r="C56" i="5"/>
  <c r="C38" i="5"/>
  <c r="C89" i="5"/>
  <c r="C23" i="5"/>
  <c r="C84" i="5"/>
  <c r="C81" i="5"/>
  <c r="C13" i="5"/>
  <c r="D90" i="5"/>
  <c r="D82" i="5"/>
  <c r="C37" i="5"/>
  <c r="C64" i="5"/>
  <c r="C68" i="5"/>
  <c r="C53" i="5"/>
  <c r="C86" i="5"/>
  <c r="D12" i="5"/>
  <c r="C61" i="5"/>
  <c r="C25" i="5"/>
  <c r="C11" i="5"/>
  <c r="C75" i="5"/>
  <c r="Q3" i="5"/>
  <c r="C69" i="5"/>
  <c r="D86" i="5"/>
  <c r="C67" i="5"/>
  <c r="D84" i="5"/>
  <c r="D83" i="5"/>
  <c r="C83" i="5"/>
  <c r="C88" i="5"/>
  <c r="C59" i="5"/>
  <c r="C71" i="5"/>
  <c r="C22" i="5"/>
  <c r="C24" i="5"/>
  <c r="C26" i="5"/>
  <c r="U3" i="5"/>
  <c r="C54" i="5"/>
  <c r="F8" i="6" l="1"/>
  <c r="E38" i="6"/>
  <c r="E60" i="6"/>
  <c r="E77" i="6"/>
  <c r="E42" i="7"/>
  <c r="E62" i="11"/>
  <c r="E64" i="11"/>
  <c r="E69" i="12"/>
  <c r="F42" i="14"/>
  <c r="E28" i="15"/>
  <c r="E37" i="16"/>
  <c r="F41" i="16"/>
  <c r="F58" i="16"/>
  <c r="C18" i="7"/>
  <c r="E8" i="8"/>
  <c r="F26" i="8"/>
  <c r="F34" i="8"/>
  <c r="E52" i="8"/>
  <c r="E22" i="9"/>
  <c r="F50" i="9"/>
  <c r="E52" i="9"/>
  <c r="F59" i="9"/>
  <c r="E35" i="10"/>
  <c r="E62" i="10"/>
  <c r="F25" i="11"/>
  <c r="F38" i="11"/>
  <c r="F58" i="11"/>
  <c r="F38" i="12"/>
  <c r="F59" i="13"/>
  <c r="F62" i="15"/>
  <c r="E47" i="6"/>
  <c r="E69" i="6"/>
  <c r="E8" i="7"/>
  <c r="F29" i="9"/>
  <c r="D65" i="9"/>
  <c r="F24" i="15"/>
  <c r="F41" i="15"/>
  <c r="E60" i="15"/>
  <c r="F38" i="7"/>
  <c r="E47" i="7"/>
  <c r="E56" i="7"/>
  <c r="F63" i="7"/>
  <c r="E69" i="7"/>
  <c r="F28" i="11"/>
  <c r="F25" i="12"/>
  <c r="E78" i="12"/>
  <c r="F34" i="13"/>
  <c r="E28" i="14"/>
  <c r="F34" i="14"/>
  <c r="E69" i="14"/>
  <c r="E30" i="16"/>
  <c r="E33" i="9"/>
  <c r="F62" i="9"/>
  <c r="E64" i="9"/>
  <c r="E76" i="9"/>
  <c r="E28" i="10"/>
  <c r="F38" i="10"/>
  <c r="F68" i="12"/>
  <c r="F41" i="13"/>
  <c r="D45" i="13"/>
  <c r="F45" i="13" s="1"/>
  <c r="F62" i="13"/>
  <c r="E64" i="13"/>
  <c r="F41" i="14"/>
  <c r="E59" i="16"/>
  <c r="F51" i="9"/>
  <c r="E60" i="9"/>
  <c r="D79" i="9"/>
  <c r="F34" i="10"/>
  <c r="F72" i="10"/>
  <c r="F71" i="10"/>
  <c r="E8" i="11"/>
  <c r="E24" i="11"/>
  <c r="E39" i="11"/>
  <c r="F50" i="11"/>
  <c r="E59" i="11"/>
  <c r="E77" i="11"/>
  <c r="F8" i="12"/>
  <c r="E37" i="12"/>
  <c r="E39" i="12"/>
  <c r="D65" i="15"/>
  <c r="F65" i="15" s="1"/>
  <c r="E24" i="16"/>
  <c r="E34" i="16"/>
  <c r="F38" i="16"/>
  <c r="F46" i="16"/>
  <c r="D79" i="16"/>
  <c r="E35" i="6"/>
  <c r="E64" i="6"/>
  <c r="D79" i="6"/>
  <c r="F79" i="6" s="1"/>
  <c r="E26" i="7"/>
  <c r="F34" i="7"/>
  <c r="E78" i="7"/>
  <c r="F28" i="9"/>
  <c r="E30" i="9"/>
  <c r="E48" i="11"/>
  <c r="F55" i="11"/>
  <c r="F8" i="13"/>
  <c r="E56" i="13"/>
  <c r="E50" i="14"/>
  <c r="E25" i="15"/>
  <c r="E42" i="15"/>
  <c r="E55" i="15"/>
  <c r="F59" i="15"/>
  <c r="F42" i="11"/>
  <c r="D91" i="5"/>
  <c r="F30" i="6"/>
  <c r="F42" i="6"/>
  <c r="F51" i="6"/>
  <c r="F63" i="6"/>
  <c r="F8" i="7"/>
  <c r="F39" i="7"/>
  <c r="F48" i="7"/>
  <c r="F8" i="8"/>
  <c r="F42" i="8"/>
  <c r="F51" i="8"/>
  <c r="F24" i="9"/>
  <c r="F46" i="9"/>
  <c r="F58" i="9"/>
  <c r="F41" i="10"/>
  <c r="C4" i="11"/>
  <c r="F64" i="12"/>
  <c r="E64" i="12"/>
  <c r="D31" i="7"/>
  <c r="D31" i="8"/>
  <c r="E38" i="8"/>
  <c r="E47" i="8"/>
  <c r="E56" i="8"/>
  <c r="E64" i="8"/>
  <c r="E78" i="8"/>
  <c r="E39" i="9"/>
  <c r="F42" i="9"/>
  <c r="E54" i="9"/>
  <c r="E8" i="10"/>
  <c r="E22" i="10"/>
  <c r="F25" i="10"/>
  <c r="D65" i="10"/>
  <c r="F47" i="10"/>
  <c r="E56" i="10"/>
  <c r="F59" i="10"/>
  <c r="D79" i="10"/>
  <c r="F8" i="11"/>
  <c r="E26" i="11"/>
  <c r="F29" i="11"/>
  <c r="E35" i="11"/>
  <c r="F46" i="11"/>
  <c r="E54" i="11"/>
  <c r="E55" i="12"/>
  <c r="F55" i="12"/>
  <c r="E25" i="6"/>
  <c r="E56" i="6"/>
  <c r="E68" i="6"/>
  <c r="E74" i="6"/>
  <c r="F21" i="7"/>
  <c r="F29" i="7"/>
  <c r="E35" i="7"/>
  <c r="D65" i="7"/>
  <c r="E55" i="7"/>
  <c r="C4" i="8"/>
  <c r="D31" i="10"/>
  <c r="E31" i="10" s="1"/>
  <c r="D43" i="10"/>
  <c r="E37" i="11"/>
  <c r="E51" i="11"/>
  <c r="F60" i="11"/>
  <c r="E60" i="11"/>
  <c r="F63" i="11"/>
  <c r="E69" i="11"/>
  <c r="F28" i="12"/>
  <c r="E28" i="12"/>
  <c r="F52" i="12"/>
  <c r="E52" i="12"/>
  <c r="F76" i="12"/>
  <c r="E76" i="12"/>
  <c r="D31" i="6"/>
  <c r="E22" i="6"/>
  <c r="E34" i="6"/>
  <c r="D65" i="6"/>
  <c r="E55" i="6"/>
  <c r="F74" i="6"/>
  <c r="D79" i="7"/>
  <c r="D65" i="8"/>
  <c r="F55" i="8"/>
  <c r="F63" i="8"/>
  <c r="D79" i="8"/>
  <c r="F79" i="8" s="1"/>
  <c r="F77" i="8"/>
  <c r="F8" i="9"/>
  <c r="E35" i="9"/>
  <c r="F38" i="9"/>
  <c r="E69" i="9"/>
  <c r="E78" i="9"/>
  <c r="F21" i="10"/>
  <c r="E30" i="10"/>
  <c r="E33" i="10"/>
  <c r="E52" i="10"/>
  <c r="F55" i="10"/>
  <c r="E64" i="10"/>
  <c r="E67" i="10"/>
  <c r="E72" i="10"/>
  <c r="E34" i="11"/>
  <c r="F34" i="11"/>
  <c r="D31" i="11"/>
  <c r="E34" i="12"/>
  <c r="F34" i="12"/>
  <c r="F21" i="6"/>
  <c r="F25" i="7"/>
  <c r="F68" i="7"/>
  <c r="F74" i="7"/>
  <c r="F25" i="8"/>
  <c r="F68" i="8"/>
  <c r="F74" i="8"/>
  <c r="D31" i="9"/>
  <c r="D43" i="9"/>
  <c r="F34" i="9"/>
  <c r="E46" i="9"/>
  <c r="D72" i="9"/>
  <c r="F72" i="9" s="1"/>
  <c r="F68" i="9"/>
  <c r="E74" i="9"/>
  <c r="F77" i="9"/>
  <c r="E26" i="10"/>
  <c r="F29" i="10"/>
  <c r="E48" i="10"/>
  <c r="F51" i="10"/>
  <c r="E60" i="10"/>
  <c r="F63" i="10"/>
  <c r="F21" i="11"/>
  <c r="E41" i="11"/>
  <c r="F78" i="11"/>
  <c r="E78" i="11"/>
  <c r="D72" i="12"/>
  <c r="F72" i="12" s="1"/>
  <c r="F67" i="12"/>
  <c r="E67" i="12"/>
  <c r="D31" i="12"/>
  <c r="E31" i="12" s="1"/>
  <c r="C4" i="13"/>
  <c r="C4" i="14"/>
  <c r="F33" i="14"/>
  <c r="F76" i="14"/>
  <c r="F29" i="15"/>
  <c r="F46" i="15"/>
  <c r="F77" i="15"/>
  <c r="E54" i="16"/>
  <c r="D72" i="16"/>
  <c r="F72" i="16" s="1"/>
  <c r="E68" i="16"/>
  <c r="E71" i="16"/>
  <c r="E78" i="16"/>
  <c r="D65" i="11"/>
  <c r="D72" i="11"/>
  <c r="F72" i="11" s="1"/>
  <c r="D79" i="11"/>
  <c r="F21" i="12"/>
  <c r="F29" i="12"/>
  <c r="E35" i="12"/>
  <c r="D65" i="12"/>
  <c r="F47" i="12"/>
  <c r="E56" i="12"/>
  <c r="F59" i="12"/>
  <c r="D79" i="12"/>
  <c r="E26" i="13"/>
  <c r="F29" i="13"/>
  <c r="E52" i="13"/>
  <c r="D72" i="13"/>
  <c r="F72" i="13" s="1"/>
  <c r="F68" i="13"/>
  <c r="E74" i="13"/>
  <c r="F77" i="13"/>
  <c r="E26" i="14"/>
  <c r="F29" i="14"/>
  <c r="E48" i="14"/>
  <c r="F51" i="14"/>
  <c r="E60" i="14"/>
  <c r="F63" i="14"/>
  <c r="E39" i="15"/>
  <c r="E56" i="15"/>
  <c r="E8" i="16"/>
  <c r="E26" i="16"/>
  <c r="E29" i="16"/>
  <c r="F33" i="16"/>
  <c r="E47" i="16"/>
  <c r="E50" i="16"/>
  <c r="E64" i="16"/>
  <c r="E67" i="16"/>
  <c r="E74" i="16"/>
  <c r="E77" i="16"/>
  <c r="E60" i="16"/>
  <c r="E63" i="16"/>
  <c r="F67" i="16"/>
  <c r="E76" i="16"/>
  <c r="F67" i="11"/>
  <c r="F46" i="12"/>
  <c r="E8" i="13"/>
  <c r="E22" i="13"/>
  <c r="F25" i="13"/>
  <c r="E37" i="13"/>
  <c r="D65" i="13"/>
  <c r="E47" i="13"/>
  <c r="E50" i="13"/>
  <c r="E8" i="14"/>
  <c r="E22" i="14"/>
  <c r="F25" i="14"/>
  <c r="E37" i="14"/>
  <c r="D65" i="14"/>
  <c r="E65" i="14" s="1"/>
  <c r="F47" i="14"/>
  <c r="E56" i="14"/>
  <c r="F59" i="14"/>
  <c r="E71" i="14"/>
  <c r="D79" i="14"/>
  <c r="F79" i="14" s="1"/>
  <c r="D43" i="15"/>
  <c r="F43" i="15" s="1"/>
  <c r="E34" i="15"/>
  <c r="E37" i="15"/>
  <c r="E48" i="15"/>
  <c r="E51" i="15"/>
  <c r="E54" i="15"/>
  <c r="E69" i="15"/>
  <c r="D31" i="13"/>
  <c r="F31" i="13" s="1"/>
  <c r="D43" i="13"/>
  <c r="F43" i="13" s="1"/>
  <c r="F47" i="13"/>
  <c r="D31" i="14"/>
  <c r="E31" i="14" s="1"/>
  <c r="D72" i="14"/>
  <c r="F72" i="14" s="1"/>
  <c r="D72" i="15"/>
  <c r="F72" i="15" s="1"/>
  <c r="D79" i="15"/>
  <c r="E79" i="15" s="1"/>
  <c r="E35" i="16"/>
  <c r="E22" i="12"/>
  <c r="E30" i="12"/>
  <c r="E33" i="12"/>
  <c r="E48" i="12"/>
  <c r="F51" i="12"/>
  <c r="E60" i="12"/>
  <c r="F63" i="12"/>
  <c r="F21" i="13"/>
  <c r="E30" i="13"/>
  <c r="E33" i="13"/>
  <c r="E69" i="13"/>
  <c r="E78" i="13"/>
  <c r="F21" i="14"/>
  <c r="E30" i="14"/>
  <c r="E52" i="14"/>
  <c r="F55" i="14"/>
  <c r="E64" i="14"/>
  <c r="E67" i="14"/>
  <c r="E8" i="15"/>
  <c r="D31" i="15"/>
  <c r="E31" i="15" s="1"/>
  <c r="E26" i="15"/>
  <c r="E64" i="15"/>
  <c r="E67" i="15"/>
  <c r="E74" i="15"/>
  <c r="D65" i="16"/>
  <c r="F65" i="16" s="1"/>
  <c r="F23" i="16"/>
  <c r="D31" i="16"/>
  <c r="F31" i="16" s="1"/>
  <c r="C3" i="6"/>
  <c r="G3" i="6" s="1"/>
  <c r="E8" i="6"/>
  <c r="E43" i="16"/>
  <c r="F43" i="16"/>
  <c r="E72" i="16"/>
  <c r="F79" i="16"/>
  <c r="E79" i="16"/>
  <c r="F91" i="16"/>
  <c r="F4" i="16"/>
  <c r="F8" i="16"/>
  <c r="F22" i="16"/>
  <c r="E23" i="16"/>
  <c r="E27" i="16"/>
  <c r="E36" i="16"/>
  <c r="E40" i="16"/>
  <c r="D45" i="16"/>
  <c r="F45" i="16" s="1"/>
  <c r="F48" i="16"/>
  <c r="E49" i="16"/>
  <c r="E53" i="16"/>
  <c r="E57" i="16"/>
  <c r="E61" i="16"/>
  <c r="E70" i="16"/>
  <c r="F74" i="16"/>
  <c r="E75" i="16"/>
  <c r="D3" i="16"/>
  <c r="G3" i="16" s="1"/>
  <c r="E72" i="15"/>
  <c r="E43" i="15"/>
  <c r="F79" i="15"/>
  <c r="F91" i="15"/>
  <c r="F4" i="15"/>
  <c r="F8" i="15"/>
  <c r="F22" i="15"/>
  <c r="E23" i="15"/>
  <c r="E27" i="15"/>
  <c r="E36" i="15"/>
  <c r="E40" i="15"/>
  <c r="D45" i="15"/>
  <c r="F45" i="15" s="1"/>
  <c r="F48" i="15"/>
  <c r="E49" i="15"/>
  <c r="E53" i="15"/>
  <c r="E57" i="15"/>
  <c r="E61" i="15"/>
  <c r="E70" i="15"/>
  <c r="F74" i="15"/>
  <c r="E75" i="15"/>
  <c r="D3" i="15"/>
  <c r="E79" i="14"/>
  <c r="F65" i="14"/>
  <c r="F91" i="14"/>
  <c r="F4" i="14"/>
  <c r="E23" i="14"/>
  <c r="E27" i="14"/>
  <c r="E36" i="14"/>
  <c r="E40" i="14"/>
  <c r="D45" i="14"/>
  <c r="F45" i="14" s="1"/>
  <c r="E49" i="14"/>
  <c r="E53" i="14"/>
  <c r="E57" i="14"/>
  <c r="E61" i="14"/>
  <c r="E70" i="14"/>
  <c r="F74" i="14"/>
  <c r="E75" i="14"/>
  <c r="D3" i="14"/>
  <c r="D43" i="14"/>
  <c r="E21" i="14"/>
  <c r="F65" i="13"/>
  <c r="E65" i="13"/>
  <c r="D18" i="13"/>
  <c r="E18" i="13" s="1"/>
  <c r="F79" i="13"/>
  <c r="E79" i="13"/>
  <c r="E45" i="13"/>
  <c r="F91" i="13"/>
  <c r="F4" i="13"/>
  <c r="E23" i="13"/>
  <c r="E27" i="13"/>
  <c r="E36" i="13"/>
  <c r="E40" i="13"/>
  <c r="E49" i="13"/>
  <c r="E53" i="13"/>
  <c r="E57" i="13"/>
  <c r="E61" i="13"/>
  <c r="E70" i="13"/>
  <c r="F74" i="13"/>
  <c r="E75" i="13"/>
  <c r="D3" i="13"/>
  <c r="E21" i="13"/>
  <c r="E65" i="12"/>
  <c r="F65" i="12"/>
  <c r="E72" i="12"/>
  <c r="F79" i="12"/>
  <c r="E79" i="12"/>
  <c r="E23" i="12"/>
  <c r="E27" i="12"/>
  <c r="E36" i="12"/>
  <c r="E40" i="12"/>
  <c r="D45" i="12"/>
  <c r="F45" i="12" s="1"/>
  <c r="E49" i="12"/>
  <c r="E53" i="12"/>
  <c r="E57" i="12"/>
  <c r="E61" i="12"/>
  <c r="E70" i="12"/>
  <c r="F74" i="12"/>
  <c r="E75" i="12"/>
  <c r="D91" i="12"/>
  <c r="D3" i="12"/>
  <c r="D43" i="12"/>
  <c r="E21" i="12"/>
  <c r="E72" i="11"/>
  <c r="F79" i="11"/>
  <c r="E79" i="11"/>
  <c r="F31" i="11"/>
  <c r="E31" i="11"/>
  <c r="F65" i="11"/>
  <c r="E65" i="11"/>
  <c r="F91" i="11"/>
  <c r="F4" i="11"/>
  <c r="C3" i="11"/>
  <c r="E23" i="11"/>
  <c r="E27" i="11"/>
  <c r="E36" i="11"/>
  <c r="E40" i="11"/>
  <c r="D45" i="11"/>
  <c r="F45" i="11" s="1"/>
  <c r="E49" i="11"/>
  <c r="E53" i="11"/>
  <c r="E57" i="11"/>
  <c r="E61" i="11"/>
  <c r="E70" i="11"/>
  <c r="F74" i="11"/>
  <c r="E75" i="11"/>
  <c r="D3" i="11"/>
  <c r="D43" i="11"/>
  <c r="E21" i="11"/>
  <c r="E47" i="11"/>
  <c r="F79" i="10"/>
  <c r="E79" i="10"/>
  <c r="F65" i="10"/>
  <c r="E65" i="10"/>
  <c r="F91" i="10"/>
  <c r="F4" i="10"/>
  <c r="D18" i="10"/>
  <c r="E18" i="10" s="1"/>
  <c r="E43" i="10"/>
  <c r="F43" i="10"/>
  <c r="E23" i="10"/>
  <c r="E27" i="10"/>
  <c r="E36" i="10"/>
  <c r="E40" i="10"/>
  <c r="D45" i="10"/>
  <c r="F45" i="10" s="1"/>
  <c r="E49" i="10"/>
  <c r="E53" i="10"/>
  <c r="E57" i="10"/>
  <c r="E61" i="10"/>
  <c r="E70" i="10"/>
  <c r="F74" i="10"/>
  <c r="E75" i="10"/>
  <c r="D3" i="10"/>
  <c r="E21" i="10"/>
  <c r="F65" i="9"/>
  <c r="E65" i="9"/>
  <c r="F91" i="9"/>
  <c r="F4" i="9"/>
  <c r="F79" i="9"/>
  <c r="E79" i="9"/>
  <c r="E31" i="9"/>
  <c r="F31" i="9"/>
  <c r="D18" i="9"/>
  <c r="E18" i="9" s="1"/>
  <c r="E43" i="9"/>
  <c r="F43" i="9"/>
  <c r="E23" i="9"/>
  <c r="E27" i="9"/>
  <c r="E36" i="9"/>
  <c r="E40" i="9"/>
  <c r="D45" i="9"/>
  <c r="F45" i="9" s="1"/>
  <c r="E49" i="9"/>
  <c r="E53" i="9"/>
  <c r="E57" i="9"/>
  <c r="E61" i="9"/>
  <c r="E70" i="9"/>
  <c r="F74" i="9"/>
  <c r="E75" i="9"/>
  <c r="D3" i="9"/>
  <c r="E21" i="9"/>
  <c r="E65" i="8"/>
  <c r="F65" i="8"/>
  <c r="F31" i="8"/>
  <c r="E31" i="8"/>
  <c r="E23" i="8"/>
  <c r="E27" i="8"/>
  <c r="E36" i="8"/>
  <c r="E40" i="8"/>
  <c r="D45" i="8"/>
  <c r="F45" i="8" s="1"/>
  <c r="E49" i="8"/>
  <c r="E53" i="8"/>
  <c r="E57" i="8"/>
  <c r="E61" i="8"/>
  <c r="E70" i="8"/>
  <c r="D72" i="8"/>
  <c r="F72" i="8" s="1"/>
  <c r="E75" i="8"/>
  <c r="D91" i="8"/>
  <c r="D3" i="8"/>
  <c r="E24" i="8"/>
  <c r="E28" i="8"/>
  <c r="E33" i="8"/>
  <c r="E37" i="8"/>
  <c r="E41" i="8"/>
  <c r="D43" i="8"/>
  <c r="F43" i="8" s="1"/>
  <c r="E46" i="8"/>
  <c r="E50" i="8"/>
  <c r="E54" i="8"/>
  <c r="E58" i="8"/>
  <c r="E62" i="8"/>
  <c r="E67" i="8"/>
  <c r="E71" i="8"/>
  <c r="E76" i="8"/>
  <c r="E21" i="8"/>
  <c r="F46" i="8"/>
  <c r="F65" i="7"/>
  <c r="E65" i="7"/>
  <c r="F31" i="7"/>
  <c r="E31" i="7"/>
  <c r="F79" i="7"/>
  <c r="E79" i="7"/>
  <c r="E23" i="7"/>
  <c r="E36" i="7"/>
  <c r="E40" i="7"/>
  <c r="E53" i="7"/>
  <c r="E57" i="7"/>
  <c r="E75" i="7"/>
  <c r="D3" i="7"/>
  <c r="E24" i="7"/>
  <c r="F27" i="7"/>
  <c r="E28" i="7"/>
  <c r="E33" i="7"/>
  <c r="E37" i="7"/>
  <c r="E41" i="7"/>
  <c r="D43" i="7"/>
  <c r="F43" i="7" s="1"/>
  <c r="E46" i="7"/>
  <c r="F49" i="7"/>
  <c r="E50" i="7"/>
  <c r="E54" i="7"/>
  <c r="E58" i="7"/>
  <c r="F61" i="7"/>
  <c r="E62" i="7"/>
  <c r="E67" i="7"/>
  <c r="F70" i="7"/>
  <c r="E71" i="7"/>
  <c r="E76" i="7"/>
  <c r="D45" i="7"/>
  <c r="F45" i="7" s="1"/>
  <c r="D72" i="7"/>
  <c r="F72" i="7" s="1"/>
  <c r="D91" i="7"/>
  <c r="E21" i="7"/>
  <c r="F46" i="7"/>
  <c r="F31" i="6"/>
  <c r="E31" i="6"/>
  <c r="F65" i="6"/>
  <c r="E65" i="6"/>
  <c r="E23" i="6"/>
  <c r="E36" i="6"/>
  <c r="D45" i="6"/>
  <c r="F45" i="6" s="1"/>
  <c r="E49" i="6"/>
  <c r="E53" i="6"/>
  <c r="E70" i="6"/>
  <c r="E75" i="6"/>
  <c r="D91" i="6"/>
  <c r="E24" i="6"/>
  <c r="F27" i="6"/>
  <c r="E28" i="6"/>
  <c r="E33" i="6"/>
  <c r="E37" i="6"/>
  <c r="F40" i="6"/>
  <c r="E41" i="6"/>
  <c r="D43" i="6"/>
  <c r="F43" i="6" s="1"/>
  <c r="E46" i="6"/>
  <c r="E50" i="6"/>
  <c r="E54" i="6"/>
  <c r="F57" i="6"/>
  <c r="E58" i="6"/>
  <c r="F61" i="6"/>
  <c r="E62" i="6"/>
  <c r="E67" i="6"/>
  <c r="E71" i="6"/>
  <c r="E76" i="6"/>
  <c r="D72" i="6"/>
  <c r="F72" i="6" s="1"/>
  <c r="F46" i="6"/>
  <c r="C91" i="5"/>
  <c r="F3" i="5" s="1"/>
  <c r="A91" i="5"/>
  <c r="E90" i="5"/>
  <c r="F90" i="5"/>
  <c r="B90" i="5"/>
  <c r="A90" i="5"/>
  <c r="F89" i="5"/>
  <c r="E89" i="5"/>
  <c r="B89" i="5"/>
  <c r="A89" i="5"/>
  <c r="E88" i="5"/>
  <c r="B88" i="5"/>
  <c r="A88" i="5"/>
  <c r="F87" i="5"/>
  <c r="B87" i="5"/>
  <c r="A87" i="5"/>
  <c r="F86" i="5"/>
  <c r="E86" i="5"/>
  <c r="B86" i="5"/>
  <c r="A86" i="5"/>
  <c r="F85" i="5"/>
  <c r="E85" i="5"/>
  <c r="B85" i="5"/>
  <c r="A85" i="5"/>
  <c r="F84" i="5"/>
  <c r="E84" i="5"/>
  <c r="B84" i="5"/>
  <c r="A84" i="5"/>
  <c r="F83" i="5"/>
  <c r="E83" i="5"/>
  <c r="B83" i="5"/>
  <c r="A83" i="5"/>
  <c r="F82" i="5"/>
  <c r="E82" i="5"/>
  <c r="B82" i="5"/>
  <c r="A82" i="5"/>
  <c r="F81" i="5"/>
  <c r="E81" i="5"/>
  <c r="B81" i="5"/>
  <c r="A81" i="5"/>
  <c r="A80" i="5"/>
  <c r="C79" i="5"/>
  <c r="B78" i="5"/>
  <c r="A78" i="5"/>
  <c r="B77" i="5"/>
  <c r="A77" i="5"/>
  <c r="B76" i="5"/>
  <c r="A76" i="5"/>
  <c r="B75" i="5"/>
  <c r="A75" i="5"/>
  <c r="B74" i="5"/>
  <c r="A74" i="5"/>
  <c r="A73" i="5"/>
  <c r="C72" i="5"/>
  <c r="B71" i="5"/>
  <c r="A71" i="5"/>
  <c r="B70" i="5"/>
  <c r="A70" i="5"/>
  <c r="B69" i="5"/>
  <c r="A69" i="5"/>
  <c r="B68" i="5"/>
  <c r="A68" i="5"/>
  <c r="B67" i="5"/>
  <c r="A67" i="5"/>
  <c r="A66" i="5"/>
  <c r="C65" i="5"/>
  <c r="B64" i="5"/>
  <c r="A64" i="5"/>
  <c r="B63" i="5"/>
  <c r="A63" i="5"/>
  <c r="B62" i="5"/>
  <c r="A62" i="5"/>
  <c r="B61" i="5"/>
  <c r="A61" i="5"/>
  <c r="B60" i="5"/>
  <c r="A60" i="5"/>
  <c r="B59" i="5"/>
  <c r="A59" i="5"/>
  <c r="B58" i="5"/>
  <c r="A58" i="5"/>
  <c r="B57" i="5"/>
  <c r="A57" i="5"/>
  <c r="B56" i="5"/>
  <c r="A56" i="5"/>
  <c r="B55" i="5"/>
  <c r="A55" i="5"/>
  <c r="B54" i="5"/>
  <c r="A54" i="5"/>
  <c r="B53" i="5"/>
  <c r="A53" i="5"/>
  <c r="B52" i="5"/>
  <c r="A52" i="5"/>
  <c r="B51" i="5"/>
  <c r="A51" i="5"/>
  <c r="B50" i="5"/>
  <c r="A50" i="5"/>
  <c r="B49" i="5"/>
  <c r="A49" i="5"/>
  <c r="B48" i="5"/>
  <c r="A48" i="5"/>
  <c r="B47" i="5"/>
  <c r="A47" i="5"/>
  <c r="B46" i="5"/>
  <c r="A46" i="5"/>
  <c r="C45" i="5"/>
  <c r="B45" i="5"/>
  <c r="A45" i="5"/>
  <c r="A44" i="5"/>
  <c r="C43" i="5"/>
  <c r="B42" i="5"/>
  <c r="A42" i="5"/>
  <c r="B41" i="5"/>
  <c r="A41" i="5"/>
  <c r="B40" i="5"/>
  <c r="A40" i="5"/>
  <c r="B39" i="5"/>
  <c r="A39" i="5"/>
  <c r="B38" i="5"/>
  <c r="A38" i="5"/>
  <c r="B37" i="5"/>
  <c r="A37" i="5"/>
  <c r="B36" i="5"/>
  <c r="A36" i="5"/>
  <c r="B35" i="5"/>
  <c r="A35" i="5"/>
  <c r="B34" i="5"/>
  <c r="A34" i="5"/>
  <c r="B33" i="5"/>
  <c r="A33" i="5"/>
  <c r="A32" i="5"/>
  <c r="C31" i="5"/>
  <c r="B30" i="5"/>
  <c r="A30" i="5"/>
  <c r="B29" i="5"/>
  <c r="A29" i="5"/>
  <c r="B28" i="5"/>
  <c r="A28" i="5"/>
  <c r="B27" i="5"/>
  <c r="A27" i="5"/>
  <c r="B26" i="5"/>
  <c r="A26" i="5"/>
  <c r="B25" i="5"/>
  <c r="A25" i="5"/>
  <c r="B24" i="5"/>
  <c r="A24" i="5"/>
  <c r="F23" i="5"/>
  <c r="E23" i="5"/>
  <c r="B23" i="5"/>
  <c r="A23" i="5"/>
  <c r="B22" i="5"/>
  <c r="A22" i="5"/>
  <c r="B21" i="5"/>
  <c r="A21" i="5"/>
  <c r="A20" i="5"/>
  <c r="F15" i="5"/>
  <c r="F14" i="5"/>
  <c r="B14" i="5"/>
  <c r="F13" i="5"/>
  <c r="B13" i="5"/>
  <c r="A13" i="5"/>
  <c r="F12" i="5"/>
  <c r="B12" i="5"/>
  <c r="A12" i="5"/>
  <c r="F11" i="5"/>
  <c r="B11" i="5"/>
  <c r="A11" i="5"/>
  <c r="F10" i="5"/>
  <c r="B10" i="5"/>
  <c r="A10" i="5"/>
  <c r="F9" i="5"/>
  <c r="A9" i="5"/>
  <c r="D8" i="5"/>
  <c r="C4" i="5" s="1"/>
  <c r="C8" i="5"/>
  <c r="C3" i="5" s="1"/>
  <c r="S4" i="5"/>
  <c r="N7" i="5"/>
  <c r="M4" i="5"/>
  <c r="R4" i="5"/>
  <c r="U4" i="5"/>
  <c r="N4" i="5"/>
  <c r="P3" i="5"/>
  <c r="L4" i="5"/>
  <c r="P4" i="5"/>
  <c r="Q4" i="5"/>
  <c r="O4" i="5"/>
  <c r="R3" i="5"/>
  <c r="T7" i="5"/>
  <c r="U7" i="5"/>
  <c r="T4" i="5"/>
  <c r="R7" i="5"/>
  <c r="S3" i="5"/>
  <c r="O7" i="5"/>
  <c r="P7" i="5"/>
  <c r="S7" i="5"/>
  <c r="M3" i="5"/>
  <c r="F31" i="15" l="1"/>
  <c r="E79" i="6"/>
  <c r="E79" i="8"/>
  <c r="F31" i="10"/>
  <c r="E45" i="10"/>
  <c r="F31" i="12"/>
  <c r="D18" i="14"/>
  <c r="D4" i="14" s="1"/>
  <c r="E43" i="13"/>
  <c r="F31" i="14"/>
  <c r="E65" i="15"/>
  <c r="E65" i="16"/>
  <c r="E31" i="16"/>
  <c r="E43" i="6"/>
  <c r="D18" i="12"/>
  <c r="E18" i="12" s="1"/>
  <c r="E45" i="9"/>
  <c r="E72" i="14"/>
  <c r="G3" i="11"/>
  <c r="G3" i="12"/>
  <c r="E45" i="7"/>
  <c r="E45" i="14"/>
  <c r="E31" i="13"/>
  <c r="D18" i="15"/>
  <c r="E18" i="15" s="1"/>
  <c r="E72" i="13"/>
  <c r="E72" i="9"/>
  <c r="G3" i="14"/>
  <c r="D18" i="16"/>
  <c r="F18" i="16" s="1"/>
  <c r="K15" i="16" s="1"/>
  <c r="E45" i="16"/>
  <c r="E45" i="15"/>
  <c r="F18" i="15"/>
  <c r="K15" i="15" s="1"/>
  <c r="G3" i="15"/>
  <c r="F18" i="14"/>
  <c r="K15" i="14" s="1"/>
  <c r="E43" i="14"/>
  <c r="F43" i="14"/>
  <c r="G3" i="13"/>
  <c r="F18" i="13"/>
  <c r="K15" i="13" s="1"/>
  <c r="D4" i="13"/>
  <c r="F18" i="12"/>
  <c r="K15" i="12" s="1"/>
  <c r="F91" i="12"/>
  <c r="F4" i="12"/>
  <c r="E43" i="12"/>
  <c r="F43" i="12"/>
  <c r="E45" i="12"/>
  <c r="E45" i="11"/>
  <c r="E43" i="11"/>
  <c r="F43" i="11"/>
  <c r="D18" i="11"/>
  <c r="F18" i="10"/>
  <c r="K15" i="10" s="1"/>
  <c r="D4" i="10"/>
  <c r="G3" i="10"/>
  <c r="G3" i="9"/>
  <c r="F18" i="9"/>
  <c r="K15" i="9" s="1"/>
  <c r="D4" i="9"/>
  <c r="G3" i="8"/>
  <c r="F91" i="8"/>
  <c r="F4" i="8"/>
  <c r="D18" i="8"/>
  <c r="E72" i="8"/>
  <c r="E45" i="8"/>
  <c r="E43" i="8"/>
  <c r="E43" i="7"/>
  <c r="E72" i="7"/>
  <c r="F91" i="7"/>
  <c r="F4" i="7"/>
  <c r="G3" i="7"/>
  <c r="D18" i="7"/>
  <c r="F91" i="6"/>
  <c r="F4" i="6"/>
  <c r="E45" i="6"/>
  <c r="E72" i="6"/>
  <c r="D18" i="6"/>
  <c r="F8" i="5"/>
  <c r="E87" i="5"/>
  <c r="E8" i="5"/>
  <c r="C18" i="5"/>
  <c r="F88" i="5"/>
  <c r="B90" i="4"/>
  <c r="B89" i="4"/>
  <c r="B88" i="4"/>
  <c r="B87" i="4"/>
  <c r="B86" i="4"/>
  <c r="B85" i="4"/>
  <c r="B84" i="4"/>
  <c r="B83" i="4"/>
  <c r="B82" i="4"/>
  <c r="B81" i="4"/>
  <c r="B78" i="4"/>
  <c r="B77" i="4"/>
  <c r="B76" i="4"/>
  <c r="B75" i="4"/>
  <c r="B74" i="4"/>
  <c r="B71" i="4"/>
  <c r="B70" i="4"/>
  <c r="B69" i="4"/>
  <c r="B68" i="4"/>
  <c r="B67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2" i="4"/>
  <c r="B41" i="4"/>
  <c r="B40" i="4"/>
  <c r="B39" i="4"/>
  <c r="B38" i="4"/>
  <c r="B37" i="4"/>
  <c r="B36" i="4"/>
  <c r="B35" i="4"/>
  <c r="B34" i="4"/>
  <c r="B33" i="4"/>
  <c r="B30" i="4"/>
  <c r="B29" i="4"/>
  <c r="B28" i="4"/>
  <c r="B27" i="4"/>
  <c r="B26" i="4"/>
  <c r="B25" i="4"/>
  <c r="B24" i="4"/>
  <c r="B23" i="4"/>
  <c r="B22" i="4"/>
  <c r="B21" i="4"/>
  <c r="B11" i="4"/>
  <c r="B12" i="4"/>
  <c r="B13" i="4"/>
  <c r="B14" i="4"/>
  <c r="B10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K14" i="4"/>
  <c r="R17" i="4"/>
  <c r="Q17" i="4"/>
  <c r="P17" i="4"/>
  <c r="O17" i="4"/>
  <c r="N17" i="4"/>
  <c r="M17" i="4"/>
  <c r="L17" i="4"/>
  <c r="K17" i="4"/>
  <c r="J17" i="4"/>
  <c r="I17" i="4"/>
  <c r="C91" i="4"/>
  <c r="A91" i="4"/>
  <c r="F90" i="4"/>
  <c r="A90" i="4"/>
  <c r="F89" i="4"/>
  <c r="A89" i="4"/>
  <c r="F88" i="4"/>
  <c r="A88" i="4"/>
  <c r="F87" i="4"/>
  <c r="A87" i="4"/>
  <c r="F86" i="4"/>
  <c r="E86" i="4"/>
  <c r="A86" i="4"/>
  <c r="F85" i="4"/>
  <c r="E85" i="4"/>
  <c r="A85" i="4"/>
  <c r="F84" i="4"/>
  <c r="E84" i="4"/>
  <c r="A84" i="4"/>
  <c r="F83" i="4"/>
  <c r="E83" i="4"/>
  <c r="A83" i="4"/>
  <c r="F82" i="4"/>
  <c r="E82" i="4"/>
  <c r="A82" i="4"/>
  <c r="F81" i="4"/>
  <c r="E81" i="4"/>
  <c r="A81" i="4"/>
  <c r="A80" i="4"/>
  <c r="C79" i="4"/>
  <c r="D78" i="4"/>
  <c r="A78" i="4"/>
  <c r="D77" i="4"/>
  <c r="A77" i="4"/>
  <c r="D76" i="4"/>
  <c r="A76" i="4"/>
  <c r="D75" i="4"/>
  <c r="A75" i="4"/>
  <c r="D74" i="4"/>
  <c r="A74" i="4"/>
  <c r="A73" i="4"/>
  <c r="C72" i="4"/>
  <c r="D71" i="4"/>
  <c r="A71" i="4"/>
  <c r="D70" i="4"/>
  <c r="A70" i="4"/>
  <c r="D69" i="4"/>
  <c r="A69" i="4"/>
  <c r="D68" i="4"/>
  <c r="A68" i="4"/>
  <c r="D67" i="4"/>
  <c r="A67" i="4"/>
  <c r="A66" i="4"/>
  <c r="C65" i="4"/>
  <c r="D64" i="4"/>
  <c r="A64" i="4"/>
  <c r="D63" i="4"/>
  <c r="A63" i="4"/>
  <c r="D62" i="4"/>
  <c r="A62" i="4"/>
  <c r="D61" i="4"/>
  <c r="A61" i="4"/>
  <c r="D60" i="4"/>
  <c r="A60" i="4"/>
  <c r="D59" i="4"/>
  <c r="A59" i="4"/>
  <c r="D58" i="4"/>
  <c r="A58" i="4"/>
  <c r="D57" i="4"/>
  <c r="A57" i="4"/>
  <c r="D56" i="4"/>
  <c r="A56" i="4"/>
  <c r="D55" i="4"/>
  <c r="A55" i="4"/>
  <c r="D54" i="4"/>
  <c r="A54" i="4"/>
  <c r="D53" i="4"/>
  <c r="A53" i="4"/>
  <c r="D52" i="4"/>
  <c r="A52" i="4"/>
  <c r="D51" i="4"/>
  <c r="A51" i="4"/>
  <c r="D50" i="4"/>
  <c r="A50" i="4"/>
  <c r="D49" i="4"/>
  <c r="A49" i="4"/>
  <c r="D48" i="4"/>
  <c r="A48" i="4"/>
  <c r="D47" i="4"/>
  <c r="A47" i="4"/>
  <c r="D46" i="4"/>
  <c r="A46" i="4"/>
  <c r="AM45" i="4"/>
  <c r="AM18" i="4" s="1"/>
  <c r="AL45" i="4"/>
  <c r="AL18" i="4" s="1"/>
  <c r="AK45" i="4"/>
  <c r="AK18" i="4" s="1"/>
  <c r="AJ45" i="4"/>
  <c r="AJ18" i="4" s="1"/>
  <c r="AI45" i="4"/>
  <c r="AH45" i="4"/>
  <c r="AH18" i="4" s="1"/>
  <c r="AG45" i="4"/>
  <c r="AF45" i="4"/>
  <c r="AF18" i="4" s="1"/>
  <c r="AE45" i="4"/>
  <c r="AE18" i="4" s="1"/>
  <c r="AD45" i="4"/>
  <c r="AC45" i="4"/>
  <c r="AC18" i="4" s="1"/>
  <c r="AB45" i="4"/>
  <c r="AB18" i="4" s="1"/>
  <c r="AA45" i="4"/>
  <c r="Z45" i="4"/>
  <c r="Z18" i="4" s="1"/>
  <c r="Y45" i="4"/>
  <c r="X45" i="4"/>
  <c r="X18" i="4" s="1"/>
  <c r="W45" i="4"/>
  <c r="V45" i="4"/>
  <c r="V18" i="4" s="1"/>
  <c r="U45" i="4"/>
  <c r="T45" i="4"/>
  <c r="T18" i="4" s="1"/>
  <c r="S45" i="4"/>
  <c r="S18" i="4" s="1"/>
  <c r="R45" i="4"/>
  <c r="R18" i="4" s="1"/>
  <c r="Q45" i="4"/>
  <c r="P45" i="4"/>
  <c r="P18" i="4" s="1"/>
  <c r="O45" i="4"/>
  <c r="O18" i="4" s="1"/>
  <c r="N45" i="4"/>
  <c r="N18" i="4" s="1"/>
  <c r="M45" i="4"/>
  <c r="M18" i="4" s="1"/>
  <c r="L45" i="4"/>
  <c r="L18" i="4" s="1"/>
  <c r="K45" i="4"/>
  <c r="K18" i="4" s="1"/>
  <c r="J45" i="4"/>
  <c r="I45" i="4"/>
  <c r="A45" i="4"/>
  <c r="A44" i="4"/>
  <c r="C43" i="4"/>
  <c r="D42" i="4"/>
  <c r="A42" i="4"/>
  <c r="D41" i="4"/>
  <c r="A41" i="4"/>
  <c r="D40" i="4"/>
  <c r="A40" i="4"/>
  <c r="D39" i="4"/>
  <c r="A39" i="4"/>
  <c r="D38" i="4"/>
  <c r="A38" i="4"/>
  <c r="D37" i="4"/>
  <c r="A37" i="4"/>
  <c r="D36" i="4"/>
  <c r="A36" i="4"/>
  <c r="AD18" i="4"/>
  <c r="D35" i="4"/>
  <c r="A35" i="4"/>
  <c r="D34" i="4"/>
  <c r="A34" i="4"/>
  <c r="D33" i="4"/>
  <c r="A33" i="4"/>
  <c r="A32" i="4"/>
  <c r="C31" i="4"/>
  <c r="C18" i="4" s="1"/>
  <c r="D3" i="4" s="1"/>
  <c r="D30" i="4"/>
  <c r="A30" i="4"/>
  <c r="D29" i="4"/>
  <c r="A29" i="4"/>
  <c r="D28" i="4"/>
  <c r="A28" i="4"/>
  <c r="AA18" i="4"/>
  <c r="W18" i="4"/>
  <c r="D27" i="4"/>
  <c r="A27" i="4"/>
  <c r="A26" i="4"/>
  <c r="D25" i="4"/>
  <c r="A25" i="4"/>
  <c r="AI18" i="4"/>
  <c r="D24" i="4"/>
  <c r="A24" i="4"/>
  <c r="A23" i="4"/>
  <c r="D22" i="4"/>
  <c r="A22" i="4"/>
  <c r="D21" i="4"/>
  <c r="J18" i="4"/>
  <c r="A21" i="4"/>
  <c r="A20" i="4"/>
  <c r="AG18" i="4"/>
  <c r="Y18" i="4"/>
  <c r="U18" i="4"/>
  <c r="Q18" i="4"/>
  <c r="I18" i="4"/>
  <c r="F15" i="4"/>
  <c r="F14" i="4"/>
  <c r="F13" i="4"/>
  <c r="A13" i="4"/>
  <c r="F12" i="4"/>
  <c r="A12" i="4"/>
  <c r="F11" i="4"/>
  <c r="A11" i="4"/>
  <c r="F10" i="4"/>
  <c r="A10" i="4"/>
  <c r="F9" i="4"/>
  <c r="A9" i="4"/>
  <c r="D8" i="4"/>
  <c r="C4" i="4" s="1"/>
  <c r="C8" i="4"/>
  <c r="C3" i="4" s="1"/>
  <c r="D63" i="5"/>
  <c r="D33" i="5"/>
  <c r="K7" i="5"/>
  <c r="D47" i="5"/>
  <c r="S5" i="5"/>
  <c r="D58" i="5"/>
  <c r="D30" i="5"/>
  <c r="D52" i="5"/>
  <c r="D28" i="5"/>
  <c r="D56" i="5"/>
  <c r="D67" i="5"/>
  <c r="D61" i="5"/>
  <c r="R5" i="5"/>
  <c r="D60" i="5"/>
  <c r="D29" i="5"/>
  <c r="D76" i="5"/>
  <c r="D40" i="5"/>
  <c r="L7" i="5"/>
  <c r="D55" i="5"/>
  <c r="D24" i="5"/>
  <c r="D77" i="5"/>
  <c r="D71" i="5"/>
  <c r="D74" i="5"/>
  <c r="D42" i="5"/>
  <c r="D34" i="5"/>
  <c r="N5" i="5"/>
  <c r="D57" i="5"/>
  <c r="D27" i="5"/>
  <c r="D69" i="5"/>
  <c r="D37" i="5"/>
  <c r="D78" i="5"/>
  <c r="D21" i="5"/>
  <c r="D46" i="5"/>
  <c r="D68" i="5"/>
  <c r="D38" i="5"/>
  <c r="D36" i="5"/>
  <c r="D54" i="5"/>
  <c r="J3" i="5"/>
  <c r="D62" i="5"/>
  <c r="D35" i="5"/>
  <c r="D75" i="5"/>
  <c r="D49" i="5"/>
  <c r="D51" i="5"/>
  <c r="D22" i="5"/>
  <c r="D50" i="5"/>
  <c r="D59" i="5"/>
  <c r="O5" i="5"/>
  <c r="D48" i="5"/>
  <c r="M7" i="5"/>
  <c r="Q7" i="5"/>
  <c r="D70" i="5"/>
  <c r="D41" i="5"/>
  <c r="D25" i="5"/>
  <c r="D53" i="5"/>
  <c r="J4" i="5"/>
  <c r="D64" i="5"/>
  <c r="D39" i="5"/>
  <c r="E18" i="16" l="1"/>
  <c r="E18" i="14"/>
  <c r="D4" i="12"/>
  <c r="F21" i="5"/>
  <c r="E21" i="5"/>
  <c r="F24" i="5"/>
  <c r="E24" i="5"/>
  <c r="E30" i="5"/>
  <c r="F30" i="5"/>
  <c r="E34" i="5"/>
  <c r="F34" i="5"/>
  <c r="F39" i="5"/>
  <c r="E39" i="5"/>
  <c r="E42" i="5"/>
  <c r="F42" i="5"/>
  <c r="D65" i="5"/>
  <c r="D45" i="5"/>
  <c r="F45" i="5" s="1"/>
  <c r="F46" i="5"/>
  <c r="E46" i="5"/>
  <c r="E49" i="5"/>
  <c r="F49" i="5"/>
  <c r="E52" i="5"/>
  <c r="F52" i="5"/>
  <c r="E55" i="5"/>
  <c r="F55" i="5"/>
  <c r="F58" i="5"/>
  <c r="E58" i="5"/>
  <c r="E61" i="5"/>
  <c r="F61" i="5"/>
  <c r="F64" i="5"/>
  <c r="E64" i="5"/>
  <c r="E68" i="5"/>
  <c r="F68" i="5"/>
  <c r="F71" i="5"/>
  <c r="E71" i="5"/>
  <c r="F75" i="5"/>
  <c r="E75" i="5"/>
  <c r="F78" i="5"/>
  <c r="E78" i="5"/>
  <c r="E22" i="5"/>
  <c r="F22" i="5"/>
  <c r="F28" i="5"/>
  <c r="E28" i="5"/>
  <c r="E35" i="5"/>
  <c r="F35" i="5"/>
  <c r="F37" i="5"/>
  <c r="E37" i="5"/>
  <c r="E40" i="5"/>
  <c r="F40" i="5"/>
  <c r="E47" i="5"/>
  <c r="F47" i="5"/>
  <c r="F50" i="5"/>
  <c r="E50" i="5"/>
  <c r="F53" i="5"/>
  <c r="E53" i="5"/>
  <c r="E56" i="5"/>
  <c r="F56" i="5"/>
  <c r="E59" i="5"/>
  <c r="F59" i="5"/>
  <c r="F62" i="5"/>
  <c r="E62" i="5"/>
  <c r="F69" i="5"/>
  <c r="E69" i="5"/>
  <c r="F76" i="5"/>
  <c r="E76" i="5"/>
  <c r="E25" i="5"/>
  <c r="F25" i="5"/>
  <c r="F27" i="5"/>
  <c r="E27" i="5"/>
  <c r="E29" i="5"/>
  <c r="F29" i="5"/>
  <c r="F33" i="5"/>
  <c r="E33" i="5"/>
  <c r="D43" i="5"/>
  <c r="F43" i="5" s="1"/>
  <c r="E38" i="5"/>
  <c r="F38" i="5"/>
  <c r="F41" i="5"/>
  <c r="E41" i="5"/>
  <c r="F48" i="5"/>
  <c r="E48" i="5"/>
  <c r="E51" i="5"/>
  <c r="F51" i="5"/>
  <c r="F54" i="5"/>
  <c r="E54" i="5"/>
  <c r="F57" i="5"/>
  <c r="E57" i="5"/>
  <c r="F60" i="5"/>
  <c r="E60" i="5"/>
  <c r="E63" i="5"/>
  <c r="F63" i="5"/>
  <c r="F67" i="5"/>
  <c r="E67" i="5"/>
  <c r="D72" i="5"/>
  <c r="E72" i="5" s="1"/>
  <c r="F70" i="5"/>
  <c r="E70" i="5"/>
  <c r="D79" i="5"/>
  <c r="E74" i="5"/>
  <c r="F74" i="5"/>
  <c r="E77" i="5"/>
  <c r="F77" i="5"/>
  <c r="F36" i="5"/>
  <c r="E36" i="5"/>
  <c r="F24" i="4"/>
  <c r="F58" i="4"/>
  <c r="F71" i="4"/>
  <c r="F3" i="4"/>
  <c r="G3" i="4" s="1"/>
  <c r="G4" i="14"/>
  <c r="D4" i="16"/>
  <c r="F37" i="4"/>
  <c r="F59" i="4"/>
  <c r="G4" i="10"/>
  <c r="D4" i="15"/>
  <c r="F33" i="4"/>
  <c r="F60" i="4"/>
  <c r="F70" i="4"/>
  <c r="E3" i="14"/>
  <c r="G4" i="9"/>
  <c r="G4" i="13"/>
  <c r="G4" i="16"/>
  <c r="E45" i="5"/>
  <c r="E3" i="15"/>
  <c r="E3" i="13"/>
  <c r="G4" i="12"/>
  <c r="F18" i="11"/>
  <c r="K15" i="11" s="1"/>
  <c r="D4" i="11"/>
  <c r="E18" i="11"/>
  <c r="E3" i="10"/>
  <c r="E3" i="9"/>
  <c r="F18" i="8"/>
  <c r="K15" i="8" s="1"/>
  <c r="D4" i="8"/>
  <c r="E18" i="8"/>
  <c r="F18" i="7"/>
  <c r="K15" i="7" s="1"/>
  <c r="D4" i="7"/>
  <c r="E18" i="7"/>
  <c r="F18" i="6"/>
  <c r="K15" i="6" s="1"/>
  <c r="D4" i="6"/>
  <c r="E18" i="6"/>
  <c r="E8" i="4"/>
  <c r="F91" i="5"/>
  <c r="F4" i="5"/>
  <c r="D3" i="5"/>
  <c r="E91" i="5"/>
  <c r="E36" i="4"/>
  <c r="F36" i="4"/>
  <c r="E49" i="4"/>
  <c r="F49" i="4"/>
  <c r="E55" i="4"/>
  <c r="F55" i="4"/>
  <c r="F64" i="4"/>
  <c r="E64" i="4"/>
  <c r="E69" i="4"/>
  <c r="F69" i="4"/>
  <c r="F22" i="4"/>
  <c r="E22" i="4"/>
  <c r="E40" i="4"/>
  <c r="F40" i="4"/>
  <c r="F50" i="4"/>
  <c r="E50" i="4"/>
  <c r="E75" i="4"/>
  <c r="F75" i="4"/>
  <c r="F23" i="4"/>
  <c r="E23" i="4"/>
  <c r="F28" i="4"/>
  <c r="E28" i="4"/>
  <c r="F34" i="4"/>
  <c r="E34" i="4"/>
  <c r="E39" i="4"/>
  <c r="F39" i="4"/>
  <c r="E41" i="4"/>
  <c r="F41" i="4"/>
  <c r="E47" i="4"/>
  <c r="D45" i="4"/>
  <c r="F45" i="4" s="1"/>
  <c r="F47" i="4"/>
  <c r="E51" i="4"/>
  <c r="F51" i="4"/>
  <c r="E53" i="4"/>
  <c r="F53" i="4"/>
  <c r="F57" i="4"/>
  <c r="E57" i="4"/>
  <c r="F62" i="4"/>
  <c r="E62" i="4"/>
  <c r="D72" i="4"/>
  <c r="E67" i="4"/>
  <c r="F67" i="4"/>
  <c r="F74" i="4"/>
  <c r="E74" i="4"/>
  <c r="D79" i="4"/>
  <c r="F79" i="4" s="1"/>
  <c r="E78" i="4"/>
  <c r="F78" i="4"/>
  <c r="E21" i="4"/>
  <c r="F21" i="4"/>
  <c r="E30" i="4"/>
  <c r="F30" i="4"/>
  <c r="E76" i="4"/>
  <c r="F76" i="4"/>
  <c r="F35" i="4"/>
  <c r="E35" i="4"/>
  <c r="E38" i="4"/>
  <c r="F38" i="4"/>
  <c r="D65" i="4"/>
  <c r="F65" i="4" s="1"/>
  <c r="F56" i="4"/>
  <c r="E56" i="4"/>
  <c r="E77" i="4"/>
  <c r="F77" i="4"/>
  <c r="E25" i="4"/>
  <c r="F25" i="4"/>
  <c r="F27" i="4"/>
  <c r="E27" i="4"/>
  <c r="E29" i="4"/>
  <c r="F29" i="4"/>
  <c r="E42" i="4"/>
  <c r="F42" i="4"/>
  <c r="E48" i="4"/>
  <c r="F48" i="4"/>
  <c r="E52" i="4"/>
  <c r="F52" i="4"/>
  <c r="E54" i="4"/>
  <c r="F54" i="4"/>
  <c r="F61" i="4"/>
  <c r="E61" i="4"/>
  <c r="F63" i="4"/>
  <c r="E63" i="4"/>
  <c r="F68" i="4"/>
  <c r="E68" i="4"/>
  <c r="F8" i="4"/>
  <c r="E24" i="4"/>
  <c r="E33" i="4"/>
  <c r="E37" i="4"/>
  <c r="D43" i="4"/>
  <c r="F43" i="4" s="1"/>
  <c r="E46" i="4"/>
  <c r="E58" i="4"/>
  <c r="E59" i="4"/>
  <c r="E60" i="4"/>
  <c r="E70" i="4"/>
  <c r="E71" i="4"/>
  <c r="E87" i="4"/>
  <c r="E88" i="4"/>
  <c r="E89" i="4"/>
  <c r="E90" i="4"/>
  <c r="D91" i="4"/>
  <c r="E91" i="8" s="1"/>
  <c r="D26" i="4"/>
  <c r="F46" i="4"/>
  <c r="S6" i="5"/>
  <c r="Q5" i="5"/>
  <c r="K5" i="5"/>
  <c r="O6" i="5"/>
  <c r="D26" i="5"/>
  <c r="N6" i="5"/>
  <c r="U5" i="5"/>
  <c r="T6" i="5"/>
  <c r="R6" i="5"/>
  <c r="P5" i="5"/>
  <c r="T5" i="5"/>
  <c r="L5" i="5"/>
  <c r="M5" i="5"/>
  <c r="E91" i="7" l="1"/>
  <c r="E91" i="13"/>
  <c r="E91" i="10"/>
  <c r="E91" i="16"/>
  <c r="E3" i="12"/>
  <c r="F72" i="5"/>
  <c r="E26" i="5"/>
  <c r="F26" i="5"/>
  <c r="D31" i="5"/>
  <c r="E65" i="4"/>
  <c r="E91" i="9"/>
  <c r="E3" i="16"/>
  <c r="D31" i="4"/>
  <c r="E91" i="15"/>
  <c r="E91" i="11"/>
  <c r="F65" i="5"/>
  <c r="E65" i="5"/>
  <c r="E91" i="6"/>
  <c r="F79" i="5"/>
  <c r="E79" i="5"/>
  <c r="G4" i="15"/>
  <c r="E91" i="12"/>
  <c r="E43" i="5"/>
  <c r="E91" i="14"/>
  <c r="G4" i="11"/>
  <c r="E3" i="11"/>
  <c r="G4" i="8"/>
  <c r="E3" i="8"/>
  <c r="G4" i="7"/>
  <c r="E3" i="7"/>
  <c r="G4" i="6"/>
  <c r="E3" i="6"/>
  <c r="G3" i="5"/>
  <c r="F91" i="4"/>
  <c r="F4" i="4"/>
  <c r="E91" i="4"/>
  <c r="F31" i="4"/>
  <c r="D18" i="4"/>
  <c r="D4" i="4" s="1"/>
  <c r="E26" i="4"/>
  <c r="F26" i="4"/>
  <c r="E45" i="4"/>
  <c r="E31" i="4"/>
  <c r="E43" i="4"/>
  <c r="E79" i="4"/>
  <c r="E72" i="4"/>
  <c r="F72" i="4"/>
  <c r="P6" i="5"/>
  <c r="U6" i="5"/>
  <c r="M6" i="5"/>
  <c r="Q6" i="5"/>
  <c r="L6" i="5"/>
  <c r="K6" i="5"/>
  <c r="J5" i="5"/>
  <c r="J7" i="5"/>
  <c r="E3" i="4" l="1"/>
  <c r="F31" i="5"/>
  <c r="E31" i="5"/>
  <c r="D18" i="5"/>
  <c r="F18" i="4"/>
  <c r="K15" i="4" s="1"/>
  <c r="E18" i="4"/>
  <c r="J6" i="5"/>
  <c r="E18" i="5" l="1"/>
  <c r="D4" i="5"/>
  <c r="F18" i="5"/>
  <c r="G4" i="4"/>
  <c r="G4" i="5" l="1"/>
  <c r="E3" i="5"/>
</calcChain>
</file>

<file path=xl/sharedStrings.xml><?xml version="1.0" encoding="utf-8"?>
<sst xmlns="http://schemas.openxmlformats.org/spreadsheetml/2006/main" count="3101" uniqueCount="329">
  <si>
    <t>Savings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</si>
  <si>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</si>
  <si>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</si>
  <si>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</si>
  <si>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</si>
  <si>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</si>
  <si>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</si>
  <si>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</si>
  <si>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</si>
  <si>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</si>
  <si>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</si>
  <si>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</si>
  <si>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</si>
  <si>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</si>
  <si>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</si>
  <si>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</si>
  <si>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</si>
  <si>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</si>
  <si>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</si>
  <si>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</si>
  <si>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</si>
  <si>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</si>
  <si>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</si>
  <si>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</si>
  <si>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</si>
  <si>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</si>
  <si>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</si>
  <si>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</si>
  <si>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</si>
  <si>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</si>
  <si>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</si>
  <si>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</si>
  <si>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Transport</t>
  </si>
  <si>
    <t>.</t>
  </si>
  <si>
    <t>Podsumowanie</t>
  </si>
  <si>
    <t>Dochód</t>
  </si>
  <si>
    <t>Wydatki</t>
  </si>
  <si>
    <t>Ile zostało?</t>
  </si>
  <si>
    <t>Oszczędności</t>
  </si>
  <si>
    <t>Do zera</t>
  </si>
  <si>
    <t>Dochody</t>
  </si>
  <si>
    <t>Kategoria</t>
  </si>
  <si>
    <t>Oczekiwane</t>
  </si>
  <si>
    <t>Różnica</t>
  </si>
  <si>
    <t>% Wykonania</t>
  </si>
  <si>
    <t>Komentarz</t>
  </si>
  <si>
    <t>Rzeczywiste</t>
  </si>
  <si>
    <t>% wykorzystania budżetu</t>
  </si>
  <si>
    <t>RAZEM</t>
  </si>
  <si>
    <t>0.1</t>
  </si>
  <si>
    <t>0.2</t>
  </si>
  <si>
    <t>0.3</t>
  </si>
  <si>
    <t>0.4</t>
  </si>
  <si>
    <t>Blog</t>
  </si>
  <si>
    <t>0.5</t>
  </si>
  <si>
    <t>I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</si>
  <si>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</si>
  <si>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</si>
  <si>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</si>
  <si>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</si>
  <si>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</si>
  <si>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</si>
  <si>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</si>
  <si>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</si>
  <si>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</si>
  <si>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</si>
  <si>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II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</si>
  <si>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</si>
  <si>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</si>
  <si>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</si>
  <si>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</si>
  <si>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</si>
  <si>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</si>
  <si>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</si>
  <si>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</si>
  <si>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</si>
  <si>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II.10</t>
  </si>
  <si>
    <t>III</t>
  </si>
  <si>
    <t>III.1</t>
  </si>
  <si>
    <t>III.2</t>
  </si>
  <si>
    <t>III.3</t>
  </si>
  <si>
    <t>III.4</t>
  </si>
  <si>
    <t>III.5</t>
  </si>
  <si>
    <t>III.6</t>
  </si>
  <si>
    <t>III.7</t>
  </si>
  <si>
    <t>III.8</t>
  </si>
  <si>
    <t>III.9</t>
  </si>
  <si>
    <t>III.10</t>
  </si>
  <si>
    <t>III.11</t>
  </si>
  <si>
    <t>III.12</t>
  </si>
  <si>
    <t>III.13</t>
  </si>
  <si>
    <t>III.14</t>
  </si>
  <si>
    <t>III.15</t>
  </si>
  <si>
    <t>III.16</t>
  </si>
  <si>
    <t>III.17</t>
  </si>
  <si>
    <t>III.18</t>
  </si>
  <si>
    <t>III.19</t>
  </si>
  <si>
    <t>III.20</t>
  </si>
  <si>
    <t>IV</t>
  </si>
  <si>
    <t>IV.1</t>
  </si>
  <si>
    <t>IV.2</t>
  </si>
  <si>
    <t>IV.3</t>
  </si>
  <si>
    <t>IV.4</t>
  </si>
  <si>
    <t>IV.5</t>
  </si>
  <si>
    <t>V</t>
  </si>
  <si>
    <t>V.1</t>
  </si>
  <si>
    <t>V.2</t>
  </si>
  <si>
    <t>V.3</t>
  </si>
  <si>
    <t>V.4</t>
  </si>
  <si>
    <t>V.5</t>
  </si>
  <si>
    <t>VI</t>
  </si>
  <si>
    <t>VI.1</t>
  </si>
  <si>
    <t>VI.2</t>
  </si>
  <si>
    <t>VI.3</t>
  </si>
  <si>
    <t>VI.4</t>
  </si>
  <si>
    <t>VI.5</t>
  </si>
  <si>
    <t>VI.6</t>
  </si>
  <si>
    <t>VI.7</t>
  </si>
  <si>
    <t>VI.8</t>
  </si>
  <si>
    <t>VI.9</t>
  </si>
  <si>
    <t>VI.10</t>
  </si>
  <si>
    <t>WZORZEC KATEGORII</t>
  </si>
  <si>
    <t>Razem</t>
  </si>
  <si>
    <t>Mieszkanie i rachunki</t>
  </si>
  <si>
    <t>Jedzenie</t>
  </si>
  <si>
    <t>Przyjemności</t>
  </si>
  <si>
    <t>Inne</t>
  </si>
  <si>
    <t>Pensja</t>
  </si>
  <si>
    <t>Premia</t>
  </si>
  <si>
    <t>Odsetki i dywidendy</t>
  </si>
  <si>
    <t>Wynajem</t>
  </si>
  <si>
    <t>Czynsz spółdzielni</t>
  </si>
  <si>
    <t>Prąd</t>
  </si>
  <si>
    <t>Internet</t>
  </si>
  <si>
    <t>Komórka</t>
  </si>
  <si>
    <t>Pralnia</t>
  </si>
  <si>
    <t>Subskrypcje i abonamenty</t>
  </si>
  <si>
    <t>Opłaty bankowe</t>
  </si>
  <si>
    <t>Fryzjer</t>
  </si>
  <si>
    <t>Zakupy spożywcze</t>
  </si>
  <si>
    <t>Śniadania</t>
  </si>
  <si>
    <t>Lunche/obiady</t>
  </si>
  <si>
    <t>Kolacje</t>
  </si>
  <si>
    <t>Kawa/herbata</t>
  </si>
  <si>
    <t>Soki i napoje</t>
  </si>
  <si>
    <t>Przekąski i słodycze</t>
  </si>
  <si>
    <t>Podróże RAZEM</t>
  </si>
  <si>
    <t>- Bilety</t>
  </si>
  <si>
    <t>- Hotele</t>
  </si>
  <si>
    <t>- Jedzenie</t>
  </si>
  <si>
    <t>- Atrakcje, bilety wstępu</t>
  </si>
  <si>
    <t>- Transport</t>
  </si>
  <si>
    <t>- Inne</t>
  </si>
  <si>
    <t>Alkohol</t>
  </si>
  <si>
    <t>Gadżety, elektronika</t>
  </si>
  <si>
    <t>Prezenty</t>
  </si>
  <si>
    <t>Koncerty</t>
  </si>
  <si>
    <t>Filmy</t>
  </si>
  <si>
    <t>Kawa specialty</t>
  </si>
  <si>
    <t>Kosmetyki</t>
  </si>
  <si>
    <t>Ubrania, buty</t>
  </si>
  <si>
    <t>Akcesoria</t>
  </si>
  <si>
    <t>Książki, audiobooki</t>
  </si>
  <si>
    <t>Karta miejska</t>
  </si>
  <si>
    <t>Taxi / Uber</t>
  </si>
  <si>
    <t>Zdrowie</t>
  </si>
  <si>
    <t>Fundusz awaryjny</t>
  </si>
  <si>
    <t>Emerytura</t>
  </si>
  <si>
    <t>Podatki</t>
  </si>
  <si>
    <t>Ślub</t>
  </si>
  <si>
    <t>Budżet</t>
  </si>
  <si>
    <t>Postęp miesiąca</t>
  </si>
  <si>
    <t>\</t>
  </si>
  <si>
    <t>C21</t>
  </si>
  <si>
    <t>D21</t>
  </si>
  <si>
    <t>C22</t>
  </si>
  <si>
    <t>D22</t>
  </si>
  <si>
    <t>C23</t>
  </si>
  <si>
    <t>D23</t>
  </si>
  <si>
    <t>C24</t>
  </si>
  <si>
    <t>D24</t>
  </si>
  <si>
    <t>C25</t>
  </si>
  <si>
    <t>D25</t>
  </si>
  <si>
    <t>C26</t>
  </si>
  <si>
    <t>D26</t>
  </si>
  <si>
    <t>C27</t>
  </si>
  <si>
    <t>D27</t>
  </si>
  <si>
    <t>C28</t>
  </si>
  <si>
    <t>D28</t>
  </si>
  <si>
    <t>C29</t>
  </si>
  <si>
    <t>D29</t>
  </si>
  <si>
    <t>C30</t>
  </si>
  <si>
    <t>D30</t>
  </si>
  <si>
    <t>C31</t>
  </si>
  <si>
    <t>D31</t>
  </si>
  <si>
    <t>C32</t>
  </si>
  <si>
    <t>D32</t>
  </si>
  <si>
    <t>C33</t>
  </si>
  <si>
    <t>D33</t>
  </si>
  <si>
    <t>C34</t>
  </si>
  <si>
    <t>D34</t>
  </si>
  <si>
    <t>C35</t>
  </si>
  <si>
    <t>D35</t>
  </si>
  <si>
    <t>C36</t>
  </si>
  <si>
    <t>D36</t>
  </si>
  <si>
    <t>C37</t>
  </si>
  <si>
    <t>D37</t>
  </si>
  <si>
    <t>C38</t>
  </si>
  <si>
    <t>D38</t>
  </si>
  <si>
    <t>C39</t>
  </si>
  <si>
    <t>D39</t>
  </si>
  <si>
    <t>C40</t>
  </si>
  <si>
    <t>D40</t>
  </si>
  <si>
    <t>C41</t>
  </si>
  <si>
    <t>D41</t>
  </si>
  <si>
    <t>C42</t>
  </si>
  <si>
    <t>D42</t>
  </si>
  <si>
    <t>C43</t>
  </si>
  <si>
    <t>D43</t>
  </si>
  <si>
    <t>C44</t>
  </si>
  <si>
    <t>D44</t>
  </si>
  <si>
    <t>C45</t>
  </si>
  <si>
    <t>D45</t>
  </si>
  <si>
    <t>C46</t>
  </si>
  <si>
    <t>D46</t>
  </si>
  <si>
    <t>C47</t>
  </si>
  <si>
    <t>D47</t>
  </si>
  <si>
    <t>C48</t>
  </si>
  <si>
    <t>D48</t>
  </si>
  <si>
    <t>C49</t>
  </si>
  <si>
    <t>D49</t>
  </si>
  <si>
    <t>C50</t>
  </si>
  <si>
    <t>D50</t>
  </si>
  <si>
    <t>C51</t>
  </si>
  <si>
    <t>D51</t>
  </si>
  <si>
    <t>C52</t>
  </si>
  <si>
    <t>D52</t>
  </si>
  <si>
    <t>C53</t>
  </si>
  <si>
    <t>D53</t>
  </si>
  <si>
    <t>C54</t>
  </si>
  <si>
    <t>D54</t>
  </si>
  <si>
    <t>C55</t>
  </si>
  <si>
    <t>D55</t>
  </si>
  <si>
    <t>C56</t>
  </si>
  <si>
    <t>D56</t>
  </si>
  <si>
    <t>C57</t>
  </si>
  <si>
    <t>D57</t>
  </si>
  <si>
    <t>C58</t>
  </si>
  <si>
    <t>D58</t>
  </si>
  <si>
    <t>C59</t>
  </si>
  <si>
    <t>D59</t>
  </si>
  <si>
    <t>C60</t>
  </si>
  <si>
    <t>D60</t>
  </si>
  <si>
    <t>C61</t>
  </si>
  <si>
    <t>D61</t>
  </si>
  <si>
    <t>C62</t>
  </si>
  <si>
    <t>D62</t>
  </si>
  <si>
    <t>C63</t>
  </si>
  <si>
    <t>D63</t>
  </si>
  <si>
    <t>C64</t>
  </si>
  <si>
    <t>D64</t>
  </si>
  <si>
    <t>C65</t>
  </si>
  <si>
    <t>D65</t>
  </si>
  <si>
    <t>C66</t>
  </si>
  <si>
    <t>D66</t>
  </si>
  <si>
    <t>C67</t>
  </si>
  <si>
    <t>D67</t>
  </si>
  <si>
    <t>C68</t>
  </si>
  <si>
    <t>D68</t>
  </si>
  <si>
    <t>C69</t>
  </si>
  <si>
    <t>D69</t>
  </si>
  <si>
    <t>C70</t>
  </si>
  <si>
    <t>D70</t>
  </si>
  <si>
    <t>C71</t>
  </si>
  <si>
    <t>D71</t>
  </si>
  <si>
    <t>C72</t>
  </si>
  <si>
    <t>D72</t>
  </si>
  <si>
    <t>C73</t>
  </si>
  <si>
    <t>D73</t>
  </si>
  <si>
    <t>C74</t>
  </si>
  <si>
    <t>D74</t>
  </si>
  <si>
    <t>C75</t>
  </si>
  <si>
    <t>D75</t>
  </si>
  <si>
    <t>C76</t>
  </si>
  <si>
    <t>D76</t>
  </si>
  <si>
    <t>C77</t>
  </si>
  <si>
    <t>D77</t>
  </si>
  <si>
    <t>C78</t>
  </si>
  <si>
    <t>D78</t>
  </si>
  <si>
    <t>C79</t>
  </si>
  <si>
    <t>D79</t>
  </si>
  <si>
    <t>C80</t>
  </si>
  <si>
    <t>D80</t>
  </si>
  <si>
    <t>C81</t>
  </si>
  <si>
    <t>D81</t>
  </si>
  <si>
    <t>C82</t>
  </si>
  <si>
    <t>D82</t>
  </si>
  <si>
    <t>C83</t>
  </si>
  <si>
    <t>D83</t>
  </si>
  <si>
    <t>C84</t>
  </si>
  <si>
    <t>D84</t>
  </si>
  <si>
    <t>C85</t>
  </si>
  <si>
    <t>D85</t>
  </si>
  <si>
    <t>C86</t>
  </si>
  <si>
    <t>D86</t>
  </si>
  <si>
    <t>C87</t>
  </si>
  <si>
    <t>D87</t>
  </si>
  <si>
    <t>C88</t>
  </si>
  <si>
    <t>D88</t>
  </si>
  <si>
    <t>C89</t>
  </si>
  <si>
    <t>D89</t>
  </si>
  <si>
    <t>C90</t>
  </si>
  <si>
    <t>D90</t>
  </si>
  <si>
    <t>C91</t>
  </si>
  <si>
    <t>D91</t>
  </si>
  <si>
    <t>C10</t>
  </si>
  <si>
    <t>D10</t>
  </si>
  <si>
    <t>C11</t>
  </si>
  <si>
    <t>D11</t>
  </si>
  <si>
    <t>C12</t>
  </si>
  <si>
    <t>D12</t>
  </si>
  <si>
    <t>C13</t>
  </si>
  <si>
    <t>D13</t>
  </si>
  <si>
    <t>C14</t>
  </si>
  <si>
    <t>D14</t>
  </si>
  <si>
    <t>Arkusz pochodzi z</t>
  </si>
  <si>
    <t>https://metafinanse.pl/budzet-domowy-2019/</t>
  </si>
  <si>
    <t>&lt;- tam też znajdziesz instrukcję korzystania z tego szablonu!</t>
  </si>
  <si>
    <t>Źródło: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</si>
</sst>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* #,##0.00_);_(&quot;$&quot;* \(#,##0.00\);_(&quot;$&quot;* &quot;-&quot;??_);_(@_)"/>
    <numFmt numFmtId="165" formatCode="_-[$$-3C09]* #,##0.00_-;\-[$$-3C09]* #,##0.00_-;_-[$$-3C09]* &quot;-&quot;??_-;_-@_-"/>
    <numFmt numFmtId="166" formatCode="_-* #,##0.00\ [$zł-415]_-;\-* #,##0.00\ [$zł-415]_-;_-* &quot;-&quot;??\ [$zł-415]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2" tint="-0.74999237037263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57">
    <xf numFmtId="0" fontId="0" fillId="0" borderId="0" xfId="0"/>
    <xf numFmtId="0" fontId="8" fillId="0" borderId="0" xfId="0" applyFont="1"/>
    <xf numFmtId="17" fontId="2" fillId="0" borderId="1" xfId="3" applyNumberFormat="1"/>
    <xf numFmtId="0" fontId="2" fillId="0" borderId="1" xfId="3"/>
    <xf numFmtId="0" fontId="8" fillId="4" borderId="0" xfId="8" applyFont="1"/>
    <xf numFmtId="0" fontId="9" fillId="0" borderId="4" xfId="0" applyFont="1" applyBorder="1"/>
    <xf numFmtId="0" fontId="10" fillId="6" borderId="0" xfId="0" applyFont="1" applyFill="1"/>
    <xf numFmtId="0" fontId="9" fillId="0" borderId="6" xfId="0" applyFont="1" applyBorder="1"/>
    <xf numFmtId="165" fontId="0" fillId="0" borderId="0" xfId="0" applyNumberFormat="1"/>
    <xf numFmtId="0" fontId="8" fillId="2" borderId="0" xfId="6" applyFont="1"/>
    <xf numFmtId="0" fontId="3" fillId="0" borderId="2" xfId="4"/>
    <xf numFmtId="0" fontId="7" fillId="0" borderId="0" xfId="0" applyFont="1"/>
    <xf numFmtId="9" fontId="7" fillId="0" borderId="0" xfId="2" applyFont="1"/>
    <xf numFmtId="9" fontId="0" fillId="0" borderId="0" xfId="2" applyFont="1"/>
    <xf numFmtId="9" fontId="4" fillId="0" borderId="3" xfId="5" applyNumberFormat="1"/>
    <xf numFmtId="0" fontId="8" fillId="3" borderId="0" xfId="7" applyFont="1"/>
    <xf numFmtId="9" fontId="4" fillId="0" borderId="3" xfId="2" applyFont="1" applyBorder="1"/>
    <xf numFmtId="0" fontId="4" fillId="0" borderId="3" xfId="5" applyAlignment="1">
      <alignment horizontal="left"/>
    </xf>
    <xf numFmtId="9" fontId="4" fillId="0" borderId="0" xfId="2" applyFont="1" applyBorder="1"/>
    <xf numFmtId="0" fontId="9" fillId="0" borderId="0" xfId="0" applyFont="1" applyBorder="1"/>
    <xf numFmtId="0" fontId="9" fillId="6" borderId="5" xfId="0" applyFont="1" applyFill="1" applyBorder="1"/>
    <xf numFmtId="9" fontId="9" fillId="6" borderId="5" xfId="2" applyNumberFormat="1" applyFont="1" applyFill="1" applyBorder="1"/>
    <xf numFmtId="0" fontId="0" fillId="0" borderId="0" xfId="0" applyAlignment="1">
      <alignment horizontal="center"/>
    </xf>
    <xf numFmtId="9" fontId="0" fillId="0" borderId="0" xfId="2" applyFont="1" applyFill="1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quotePrefix="1"/>
    <xf numFmtId="0" fontId="5" fillId="2" borderId="0" xfId="6" applyAlignment="1">
      <alignment horizontal="right"/>
    </xf>
    <xf numFmtId="0" fontId="5" fillId="2" borderId="0" xfId="6"/>
    <xf numFmtId="0" fontId="11" fillId="2" borderId="0" xfId="6" applyFont="1"/>
    <xf numFmtId="166" fontId="0" fillId="0" borderId="0" xfId="1" applyNumberFormat="1" applyFont="1"/>
    <xf numFmtId="166" fontId="0" fillId="0" borderId="0" xfId="1" applyNumberFormat="1" applyFont="1" applyFill="1"/>
    <xf numFmtId="166" fontId="7" fillId="0" borderId="0" xfId="1" applyNumberFormat="1" applyFont="1"/>
    <xf numFmtId="166" fontId="10" fillId="6" borderId="0" xfId="1" applyNumberFormat="1" applyFont="1" applyFill="1"/>
    <xf numFmtId="166" fontId="0" fillId="0" borderId="0" xfId="0" applyNumberFormat="1"/>
    <xf numFmtId="166" fontId="7" fillId="0" borderId="0" xfId="0" applyNumberFormat="1" applyFont="1"/>
    <xf numFmtId="166" fontId="0" fillId="0" borderId="0" xfId="0" applyNumberFormat="1" applyFont="1"/>
    <xf numFmtId="166" fontId="1" fillId="5" borderId="0" xfId="9" applyNumberFormat="1"/>
    <xf numFmtId="166" fontId="0" fillId="0" borderId="7" xfId="0" applyNumberFormat="1" applyBorder="1"/>
    <xf numFmtId="166" fontId="0" fillId="0" borderId="8" xfId="0" applyNumberFormat="1" applyBorder="1"/>
    <xf numFmtId="166" fontId="0" fillId="0" borderId="9" xfId="0" applyNumberFormat="1" applyBorder="1"/>
    <xf numFmtId="166" fontId="9" fillId="6" borderId="5" xfId="0" applyNumberFormat="1" applyFont="1" applyFill="1" applyBorder="1"/>
    <xf numFmtId="166" fontId="9" fillId="0" borderId="6" xfId="1" applyNumberFormat="1" applyFont="1" applyBorder="1"/>
    <xf numFmtId="0" fontId="9" fillId="0" borderId="0" xfId="0" applyFont="1" applyFill="1" applyBorder="1"/>
    <xf numFmtId="0" fontId="0" fillId="0" borderId="0" xfId="0" applyAlignment="1">
      <alignment horizontal="center"/>
    </xf>
    <xf numFmtId="0" fontId="4" fillId="0" borderId="3" xfId="5" applyAlignment="1">
      <alignment horizontal="left"/>
    </xf>
    <xf numFmtId="0" fontId="2" fillId="0" borderId="1" xfId="3" applyNumberFormat="1"/>
    <xf numFmtId="0" fontId="12" fillId="0" borderId="0" xfId="0" applyFont="1"/>
    <xf numFmtId="0" fontId="13" fillId="0" borderId="1" xfId="10" applyBorder="1"/>
    <xf numFmtId="0" fontId="14" fillId="0" borderId="1" xfId="3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10" applyFont="1"/>
    <xf numFmtId="166" fontId="9" fillId="0" borderId="5" xfId="1" applyNumberFormat="1" applyFont="1" applyBorder="1" applyAlignment="1">
      <alignment horizontal="center" vertical="center"/>
    </xf>
    <xf numFmtId="166" fontId="9" fillId="0" borderId="6" xfId="1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3" xfId="5" applyAlignment="1">
      <alignment horizontal="left"/>
    </xf>
  </cellXfs>
  <cellStyles count="11">
    <cellStyle name="40% — akcent 1" xfId="8" builtinId="31"/>
    <cellStyle name="40% — akcent 3" xfId="9" builtinId="39"/>
    <cellStyle name="Dobry" xfId="6" builtinId="26"/>
    <cellStyle name="Hiperłącze" xfId="10" builtinId="8"/>
    <cellStyle name="Nagłówek 1" xfId="3" builtinId="16"/>
    <cellStyle name="Nagłówek 2" xfId="4" builtinId="17"/>
    <cellStyle name="Nagłówek 3" xfId="5" builtinId="18"/>
    <cellStyle name="Normalny" xfId="0" builtinId="0"/>
    <cellStyle name="Procentowy" xfId="2" builtinId="5"/>
    <cellStyle name="Walutowy" xfId="1" builtinId="4"/>
    <cellStyle name="Zły" xfId="7" builtinId="27"/>
  </cellStyles>
  <dxfs count="248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font>
        <b val="0"/>
      </font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3" formatCode="0%"/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6" formatCode="_-* #,##0.00\ [$zł-415]_-;\-* #,##0.00\ [$zł-415]_-;_-* &quot;-&quot;??\ [$zł-415]_-;_-@_-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 outline="0">
        <left/>
        <right/>
        <top style="thin">
          <color theme="4"/>
        </top>
        <bottom/>
      </border>
    </dxf>
    <dxf>
      <border outline="0">
        <top style="thin">
          <color rgb="FF4472C4"/>
        </top>
        <bottom style="thin">
          <color rgb="FF4472C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305496"/>
        <name val="Calibri"/>
        <scheme val="none"/>
      </font>
      <fill>
        <patternFill patternType="solid">
          <fgColor rgb="FFD9E1F2"/>
          <bgColor rgb="FFD9E1F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  <dxf>
      <numFmt numFmtId="166" formatCode="_-* #,##0.00\ [$zł-415]_-;\-* #,##0.00\ [$zł-415]_-;_-* &quot;-&quot;??\ [$zł-415]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fd808c3002ba7c77/Personal/Budget/20180101-0009%20Budget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egories Template"/>
      <sheetName val="Month Template"/>
      <sheetName val="Net Worth"/>
      <sheetName val="Goal Tracker"/>
      <sheetName val="Investments"/>
      <sheetName val="HKD Wedding"/>
      <sheetName val="Europe Trip"/>
      <sheetName val="Year 2018"/>
      <sheetName val="2018-01"/>
      <sheetName val="2018-02"/>
      <sheetName val="2018-03"/>
      <sheetName val="2018-04"/>
      <sheetName val="2018-05"/>
      <sheetName val="2018-06"/>
      <sheetName val="2018-07"/>
      <sheetName val="2018-08"/>
      <sheetName val="2018-09"/>
      <sheetName val="2018-10"/>
      <sheetName val="2018-11"/>
      <sheetName val="2018-12"/>
    </sheetNames>
    <sheetDataSet>
      <sheetData sheetId="0">
        <row r="4">
          <cell r="A4" t="str">
            <v>0.1</v>
          </cell>
        </row>
        <row r="5">
          <cell r="A5" t="str">
            <v>0.2</v>
          </cell>
        </row>
        <row r="6">
          <cell r="A6" t="str">
            <v>0.3</v>
          </cell>
        </row>
        <row r="7">
          <cell r="A7" t="str">
            <v>0.4</v>
          </cell>
        </row>
        <row r="8">
          <cell r="A8" t="str">
            <v>0.5</v>
          </cell>
        </row>
        <row r="15">
          <cell r="A15" t="str">
            <v>I</v>
          </cell>
        </row>
        <row r="16">
          <cell r="A16" t="str">
            <v>I.1</v>
          </cell>
        </row>
        <row r="17">
          <cell r="A17" t="str">
            <v>I.2</v>
          </cell>
        </row>
        <row r="18">
          <cell r="A18" t="str">
            <v>I.3</v>
          </cell>
        </row>
        <row r="19">
          <cell r="A19" t="str">
            <v>I.4</v>
          </cell>
        </row>
        <row r="20">
          <cell r="A20" t="str">
            <v>I.5</v>
          </cell>
        </row>
        <row r="21">
          <cell r="A21" t="str">
            <v>I.6</v>
          </cell>
        </row>
        <row r="22">
          <cell r="A22" t="str">
            <v>I.7</v>
          </cell>
        </row>
        <row r="23">
          <cell r="A23" t="str">
            <v>I.8</v>
          </cell>
        </row>
        <row r="24">
          <cell r="A24" t="str">
            <v>I.9</v>
          </cell>
        </row>
        <row r="25">
          <cell r="A25" t="str">
            <v>I.10</v>
          </cell>
        </row>
        <row r="27">
          <cell r="A27" t="str">
            <v>II</v>
          </cell>
        </row>
        <row r="28">
          <cell r="A28" t="str">
            <v>II.1</v>
          </cell>
        </row>
        <row r="29">
          <cell r="A29" t="str">
            <v>II.2</v>
          </cell>
        </row>
        <row r="30">
          <cell r="A30" t="str">
            <v>II.3</v>
          </cell>
        </row>
        <row r="31">
          <cell r="A31" t="str">
            <v>II.4</v>
          </cell>
        </row>
        <row r="32">
          <cell r="A32" t="str">
            <v>II.5</v>
          </cell>
        </row>
        <row r="33">
          <cell r="A33" t="str">
            <v>II.6</v>
          </cell>
        </row>
        <row r="34">
          <cell r="A34" t="str">
            <v>II.7</v>
          </cell>
        </row>
        <row r="35">
          <cell r="A35" t="str">
            <v>II.8</v>
          </cell>
        </row>
        <row r="36">
          <cell r="A36" t="str">
            <v>II.9</v>
          </cell>
        </row>
        <row r="37">
          <cell r="A37" t="str">
            <v>II.10</v>
          </cell>
        </row>
        <row r="39">
          <cell r="A39" t="str">
            <v>III</v>
          </cell>
        </row>
        <row r="40">
          <cell r="A40" t="str">
            <v>III.1</v>
          </cell>
        </row>
        <row r="41">
          <cell r="A41" t="str">
            <v>III.2</v>
          </cell>
        </row>
        <row r="42">
          <cell r="A42" t="str">
            <v>III.3</v>
          </cell>
        </row>
        <row r="43">
          <cell r="A43" t="str">
            <v>III.4</v>
          </cell>
        </row>
        <row r="44">
          <cell r="A44" t="str">
            <v>III.5</v>
          </cell>
        </row>
        <row r="45">
          <cell r="A45" t="str">
            <v>III.6</v>
          </cell>
        </row>
        <row r="46">
          <cell r="A46" t="str">
            <v>III.7</v>
          </cell>
        </row>
        <row r="47">
          <cell r="A47" t="str">
            <v>III.8</v>
          </cell>
        </row>
        <row r="48">
          <cell r="A48" t="str">
            <v>III.9</v>
          </cell>
        </row>
        <row r="49">
          <cell r="A49" t="str">
            <v>III.10</v>
          </cell>
        </row>
        <row r="50">
          <cell r="A50" t="str">
            <v>III.11</v>
          </cell>
        </row>
        <row r="51">
          <cell r="A51" t="str">
            <v>III.12</v>
          </cell>
        </row>
        <row r="52">
          <cell r="A52" t="str">
            <v>III.13</v>
          </cell>
        </row>
        <row r="53">
          <cell r="A53" t="str">
            <v>III.14</v>
          </cell>
        </row>
        <row r="54">
          <cell r="A54" t="str">
            <v>III.15</v>
          </cell>
        </row>
        <row r="55">
          <cell r="A55" t="str">
            <v>III.16</v>
          </cell>
        </row>
        <row r="56">
          <cell r="A56" t="str">
            <v>III.17</v>
          </cell>
        </row>
        <row r="57">
          <cell r="A57" t="str">
            <v>III.18</v>
          </cell>
        </row>
        <row r="58">
          <cell r="A58" t="str">
            <v>III.19</v>
          </cell>
        </row>
        <row r="59">
          <cell r="A59" t="str">
            <v>III.20</v>
          </cell>
        </row>
        <row r="61">
          <cell r="A61" t="str">
            <v>IV</v>
          </cell>
        </row>
        <row r="62">
          <cell r="A62" t="str">
            <v>IV.1</v>
          </cell>
        </row>
        <row r="63">
          <cell r="A63" t="str">
            <v>IV.2</v>
          </cell>
        </row>
        <row r="64">
          <cell r="A64" t="str">
            <v>IV.3</v>
          </cell>
        </row>
        <row r="65">
          <cell r="A65" t="str">
            <v>IV.4</v>
          </cell>
        </row>
        <row r="66">
          <cell r="A66" t="str">
            <v>IV.5</v>
          </cell>
        </row>
        <row r="68">
          <cell r="A68" t="str">
            <v>V</v>
          </cell>
        </row>
        <row r="69">
          <cell r="A69" t="str">
            <v>V.1</v>
          </cell>
        </row>
        <row r="70">
          <cell r="A70" t="str">
            <v>V.2</v>
          </cell>
        </row>
        <row r="71">
          <cell r="A71" t="str">
            <v>V.3</v>
          </cell>
        </row>
        <row r="72">
          <cell r="A72" t="str">
            <v>V.4</v>
          </cell>
        </row>
        <row r="73">
          <cell r="A73" t="str">
            <v>V.5</v>
          </cell>
        </row>
        <row r="75">
          <cell r="A75" t="str">
            <v>VI</v>
          </cell>
        </row>
        <row r="76">
          <cell r="A76" t="str">
            <v>VI.1</v>
          </cell>
        </row>
        <row r="77">
          <cell r="A77" t="str">
            <v>VI.2</v>
          </cell>
        </row>
        <row r="78">
          <cell r="A78" t="str">
            <v>VI.3</v>
          </cell>
        </row>
        <row r="79">
          <cell r="A79" t="str">
            <v>VI.4</v>
          </cell>
        </row>
        <row r="80">
          <cell r="A80" t="str">
            <v>VI.5</v>
          </cell>
        </row>
        <row r="81">
          <cell r="A81" t="str">
            <v>VI.6</v>
          </cell>
        </row>
        <row r="82">
          <cell r="A82" t="str">
            <v>VI.7</v>
          </cell>
        </row>
        <row r="83">
          <cell r="A83" t="str">
            <v>VI.8</v>
          </cell>
        </row>
        <row r="84">
          <cell r="A84" t="str">
            <v>VI.9</v>
          </cell>
        </row>
        <row r="85">
          <cell r="A85" t="str">
            <v>VI.10</v>
          </cell>
        </row>
        <row r="86">
          <cell r="A86" t="str">
            <v>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ables/table1.xml><?xml version="1.0" encoding="utf-8"?>
<table xmlns="http://schemas.openxmlformats.org/spreadsheetml/2006/main" id="14" name="Table39468811201331463915" displayName="Table39468811201331463915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2483"/>
    <tableColumn id="3" name="Rzeczywiste" dataDxfId="2482"/>
    <tableColumn id="4" name="Różnica" dataDxfId="2481"/>
    <tableColumn id="5" name="% Wykonania" dataDxfId="2480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id="1" name="Table394688112013314639" displayName="Table394688112013314639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2433"/>
    <tableColumn id="3" name="Rzeczywiste" dataDxfId="2432"/>
    <tableColumn id="4" name="Różnica" dataDxfId="2431"/>
    <tableColumn id="5" name="% Wykonania" dataDxfId="2430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00.xml><?xml version="1.0" encoding="utf-8"?>
<table xmlns="http://schemas.openxmlformats.org/spreadsheetml/2006/main" id="100" name="Table5100748712613915240336496275101" displayName="Table5100748712613915240336496275101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1018"/>
    <tableColumn id="3" name="Rzeczywiste" dataDxfId="1017">
      <calculatedColumnFormula>SUM(I80:AM80)</calculatedColumnFormula>
    </tableColumn>
    <tableColumn id="4" name="Różnica" dataDxfId="1016">
      <calculatedColumnFormula>Table51007487126139152403[[#This Row],[Oczekiwane]]-Table51007487126139152403[[#This Row],[Rzeczywiste]]</calculatedColumnFormula>
    </tableColumn>
    <tableColumn id="5" name="% Wykonania" dataDxfId="1015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01.xml><?xml version="1.0" encoding="utf-8"?>
<table xmlns="http://schemas.openxmlformats.org/spreadsheetml/2006/main" id="101" name="Table39468811201331463922375076102" displayName="Table39468811201331463922375076102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1012"/>
    <tableColumn id="3" name="Rzeczywiste" dataDxfId="1011"/>
    <tableColumn id="4" name="Różnica" dataDxfId="1010"/>
    <tableColumn id="5" name="% Wykonania" dataDxfId="1009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02.xml><?xml version="1.0" encoding="utf-8"?>
<table xmlns="http://schemas.openxmlformats.org/spreadsheetml/2006/main" id="102" name="Table510074871261391524023385177103" displayName="Table510074871261391524023385177103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1008"/>
    <tableColumn id="3" name="Rzeczywiste" dataDxfId="1007">
      <calculatedColumnFormula>SUM(I32:AM32)</calculatedColumnFormula>
    </tableColumn>
    <tableColumn id="4" name="Różnica" dataDxfId="1006">
      <calculatedColumnFormula>Table510074871261391524023385177103[[#This Row],[Oczekiwane]]-Table510074871261391524023385177103[[#This Row],[Rzeczywiste]]</calculatedColumnFormula>
    </tableColumn>
    <tableColumn id="5" name="% Wykonania" dataDxfId="1005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03.xml><?xml version="1.0" encoding="utf-8"?>
<table xmlns="http://schemas.openxmlformats.org/spreadsheetml/2006/main" id="103" name="Table610175881271401534124395278104" displayName="Table610175881271401534124395278104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1004"/>
    <tableColumn id="3" name="Rzeczywiste" dataDxfId="1003">
      <calculatedColumnFormula>SUM(I44:AM44)</calculatedColumnFormula>
    </tableColumn>
    <tableColumn id="4" name="Różnica" dataDxfId="1002">
      <calculatedColumnFormula>Table610175881271401534124395278104[[#This Row],[Oczekiwane]]-Table610175881271401534124395278104[[#This Row],[Rzeczywiste]]</calculatedColumnFormula>
    </tableColumn>
    <tableColumn id="5" name="% Wykonania" dataDxfId="1001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04.xml><?xml version="1.0" encoding="utf-8"?>
<table xmlns="http://schemas.openxmlformats.org/spreadsheetml/2006/main" id="104" name="Table710276891281411544225405379105" displayName="Table710276891281411544225405379105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1000"/>
    <tableColumn id="3" name="Rzeczywiste" dataDxfId="999">
      <calculatedColumnFormula>SUM(I66:AM66)</calculatedColumnFormula>
    </tableColumn>
    <tableColumn id="4" name="Różnica" dataDxfId="998">
      <calculatedColumnFormula>Table710276891281411544225405379105[[#This Row],[Oczekiwane]]-Table710276891281411544225405379105[[#This Row],[Rzeczywiste]]</calculatedColumnFormula>
    </tableColumn>
    <tableColumn id="5" name="% Wykonania" dataDxfId="997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05.xml><?xml version="1.0" encoding="utf-8"?>
<table xmlns="http://schemas.openxmlformats.org/spreadsheetml/2006/main" id="105" name="Table810377901291421554326415480106" displayName="Table810377901291421554326415480106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996"/>
    <tableColumn id="3" name="Rzeczywiste" dataDxfId="995">
      <calculatedColumnFormula>SUM(I73:AM73)</calculatedColumnFormula>
    </tableColumn>
    <tableColumn id="4" name="Różnica" dataDxfId="994">
      <calculatedColumnFormula>Table810377901291421554326415480106[[#This Row],[Oczekiwane]]-Table810377901291421554326415480106[[#This Row],[Rzeczywiste]]</calculatedColumnFormula>
    </tableColumn>
    <tableColumn id="5" name="% Wykonania" dataDxfId="993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06.xml><?xml version="1.0" encoding="utf-8"?>
<table xmlns="http://schemas.openxmlformats.org/spreadsheetml/2006/main" id="106" name="Table210478911301431564429425581107" displayName="Table210478911301431564429425581107" ref="B17:G18" totalsRowShown="0" headerRowDxfId="992" dataDxfId="991" tableBorderDxfId="990">
  <autoFilter ref="B17:G18"/>
  <tableColumns count="6">
    <tableColumn id="1" name="Kategoria" dataDxfId="989"/>
    <tableColumn id="2" name="Oczekiwane" dataDxfId="988">
      <calculatedColumnFormula>SUM(C31,C43,C65,C72,C79)</calculatedColumnFormula>
    </tableColumn>
    <tableColumn id="3" name="Rzeczywiste" dataDxfId="987">
      <calculatedColumnFormula>SUM(D31,D43,D65,D72,D79)</calculatedColumnFormula>
    </tableColumn>
    <tableColumn id="4" name="Różnica" dataDxfId="986">
      <calculatedColumnFormula>Table210478911301431564429425581107[Oczekiwane]-Table210478911301431564429425581107[Rzeczywiste]</calculatedColumnFormula>
    </tableColumn>
    <tableColumn id="5" name="% Wykonania" dataDxfId="985">
      <calculatedColumnFormula>IFERROR(D18/C18,"")</calculatedColumnFormula>
    </tableColumn>
    <tableColumn id="6" name="Komentarz" dataDxfId="984"/>
  </tableColumns>
  <tableStyleInfo name="TableStyleLight2" showFirstColumn="0" showLastColumn="0" showRowStripes="1" showColumnStripes="0"/>
</table>
</file>

<file path=xl/tables/table107.xml><?xml version="1.0" encoding="utf-8"?>
<table xmlns="http://schemas.openxmlformats.org/spreadsheetml/2006/main" id="107" name="Table410579921311441574530435682108" displayName="Table410579921311441574530435682108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983"/>
    <tableColumn id="3" name="Rzeczywiste" dataDxfId="982">
      <calculatedColumnFormula>SUM(I20:AM20)</calculatedColumnFormula>
    </tableColumn>
    <tableColumn id="4" name="Różnica" dataDxfId="981">
      <calculatedColumnFormula>Table410579921311441574530435682108[[#This Row],[Oczekiwane]]-Table410579921311441574530435682108[[#This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08.xml><?xml version="1.0" encoding="utf-8"?>
<table xmlns="http://schemas.openxmlformats.org/spreadsheetml/2006/main" id="108" name="Table99569821211341681344631445783109" displayName="Table99569821211341681344631445783109" ref="I73:AM78" totalsRowShown="0" headerRowDxfId="980" dataDxfId="979">
  <autoFilter ref="I73:AM78"/>
  <tableColumns count="31">
    <tableColumn id="1" name="1" dataDxfId="978"/>
    <tableColumn id="2" name="2" dataDxfId="977"/>
    <tableColumn id="3" name="3" dataDxfId="976"/>
    <tableColumn id="4" name="4" dataDxfId="975"/>
    <tableColumn id="5" name="5" dataDxfId="974"/>
    <tableColumn id="6" name="6" dataDxfId="973"/>
    <tableColumn id="7" name="7" dataDxfId="972"/>
    <tableColumn id="8" name="8" dataDxfId="971"/>
    <tableColumn id="9" name="9" dataDxfId="970"/>
    <tableColumn id="10" name="10" dataDxfId="969"/>
    <tableColumn id="11" name="11" dataDxfId="968"/>
    <tableColumn id="12" name="12" dataDxfId="967"/>
    <tableColumn id="13" name="13" dataDxfId="966"/>
    <tableColumn id="14" name="14" dataDxfId="965"/>
    <tableColumn id="15" name="15" dataDxfId="964"/>
    <tableColumn id="16" name="16" dataDxfId="963"/>
    <tableColumn id="17" name="17" dataDxfId="962"/>
    <tableColumn id="18" name="18" dataDxfId="961"/>
    <tableColumn id="19" name="19" dataDxfId="960"/>
    <tableColumn id="20" name="20" dataDxfId="959"/>
    <tableColumn id="21" name="21" dataDxfId="958"/>
    <tableColumn id="22" name="22" dataDxfId="957"/>
    <tableColumn id="23" name="23" dataDxfId="956"/>
    <tableColumn id="24" name="24" dataDxfId="955"/>
    <tableColumn id="25" name="25" dataDxfId="954"/>
    <tableColumn id="26" name="26" dataDxfId="953"/>
    <tableColumn id="27" name="27" dataDxfId="952"/>
    <tableColumn id="28" name="28" dataDxfId="951"/>
    <tableColumn id="29" name="29" dataDxfId="950"/>
    <tableColumn id="30" name="30" dataDxfId="949"/>
    <tableColumn id="31" name="31" dataDxfId="948"/>
  </tableColumns>
  <tableStyleInfo name="TableStyleLight2" showFirstColumn="0" showLastColumn="0" showRowStripes="1" showColumnStripes="0"/>
</table>
</file>

<file path=xl/tables/table109.xml><?xml version="1.0" encoding="utf-8"?>
<table xmlns="http://schemas.openxmlformats.org/spreadsheetml/2006/main" id="109" name="Table119771841231361701364832455884110" displayName="Table119771841231361701364832455884110" ref="I44:AM64" totalsRowShown="0" headerRowDxfId="947" dataDxfId="946">
  <autoFilter ref="I44:AM64"/>
  <tableColumns count="31">
    <tableColumn id="1" name="1" dataDxfId="945">
      <calculatedColumnFormula>0</calculatedColumnFormula>
    </tableColumn>
    <tableColumn id="2" name="2" dataDxfId="944">
      <calculatedColumnFormula>0</calculatedColumnFormula>
    </tableColumn>
    <tableColumn id="3" name="3" dataDxfId="943">
      <calculatedColumnFormula>0</calculatedColumnFormula>
    </tableColumn>
    <tableColumn id="4" name="4" dataDxfId="942">
      <calculatedColumnFormula>0</calculatedColumnFormula>
    </tableColumn>
    <tableColumn id="5" name="5" dataDxfId="941">
      <calculatedColumnFormula>0</calculatedColumnFormula>
    </tableColumn>
    <tableColumn id="6" name="6" dataDxfId="940">
      <calculatedColumnFormula>0</calculatedColumnFormula>
    </tableColumn>
    <tableColumn id="7" name="7" dataDxfId="939">
      <calculatedColumnFormula>0</calculatedColumnFormula>
    </tableColumn>
    <tableColumn id="8" name="8" dataDxfId="938">
      <calculatedColumnFormula>0</calculatedColumnFormula>
    </tableColumn>
    <tableColumn id="9" name="9" dataDxfId="937">
      <calculatedColumnFormula>0</calculatedColumnFormula>
    </tableColumn>
    <tableColumn id="10" name="10" dataDxfId="936">
      <calculatedColumnFormula>0</calculatedColumnFormula>
    </tableColumn>
    <tableColumn id="11" name="11" dataDxfId="935">
      <calculatedColumnFormula>0</calculatedColumnFormula>
    </tableColumn>
    <tableColumn id="12" name="12" dataDxfId="934">
      <calculatedColumnFormula>0</calculatedColumnFormula>
    </tableColumn>
    <tableColumn id="13" name="13" dataDxfId="933">
      <calculatedColumnFormula>0</calculatedColumnFormula>
    </tableColumn>
    <tableColumn id="14" name="14" dataDxfId="932">
      <calculatedColumnFormula>0</calculatedColumnFormula>
    </tableColumn>
    <tableColumn id="15" name="15" dataDxfId="931">
      <calculatedColumnFormula>0</calculatedColumnFormula>
    </tableColumn>
    <tableColumn id="16" name="16" dataDxfId="930">
      <calculatedColumnFormula>0</calculatedColumnFormula>
    </tableColumn>
    <tableColumn id="17" name="17" dataDxfId="929">
      <calculatedColumnFormula>0</calculatedColumnFormula>
    </tableColumn>
    <tableColumn id="18" name="18" dataDxfId="928">
      <calculatedColumnFormula>0</calculatedColumnFormula>
    </tableColumn>
    <tableColumn id="19" name="19" dataDxfId="927">
      <calculatedColumnFormula>0</calculatedColumnFormula>
    </tableColumn>
    <tableColumn id="20" name="20" dataDxfId="926">
      <calculatedColumnFormula>0</calculatedColumnFormula>
    </tableColumn>
    <tableColumn id="21" name="21" dataDxfId="925">
      <calculatedColumnFormula>0</calculatedColumnFormula>
    </tableColumn>
    <tableColumn id="22" name="22" dataDxfId="924">
      <calculatedColumnFormula>0</calculatedColumnFormula>
    </tableColumn>
    <tableColumn id="23" name="23" dataDxfId="923">
      <calculatedColumnFormula>0</calculatedColumnFormula>
    </tableColumn>
    <tableColumn id="24" name="24" dataDxfId="922">
      <calculatedColumnFormula>0</calculatedColumnFormula>
    </tableColumn>
    <tableColumn id="25" name="25" dataDxfId="921">
      <calculatedColumnFormula>0</calculatedColumnFormula>
    </tableColumn>
    <tableColumn id="26" name="26" dataDxfId="920">
      <calculatedColumnFormula>0</calculatedColumnFormula>
    </tableColumn>
    <tableColumn id="27" name="27" dataDxfId="919">
      <calculatedColumnFormula>0</calculatedColumnFormula>
    </tableColumn>
    <tableColumn id="28" name="28" dataDxfId="918">
      <calculatedColumnFormula>0</calculatedColumnFormula>
    </tableColumn>
    <tableColumn id="29" name="29" dataDxfId="917">
      <calculatedColumnFormula>0</calculatedColumnFormula>
    </tableColumn>
    <tableColumn id="30" name="30" dataDxfId="916">
      <calculatedColumnFormula>0</calculatedColumnFormula>
    </tableColumn>
    <tableColumn id="31" name="31" dataDxfId="915">
      <calculatedColumnFormula>0</calculatedColumnFormula>
    </tableColumn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id="2" name="Table5100748712613915240" displayName="Table5100748712613915240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2429"/>
    <tableColumn id="3" name="Rzeczywiste" dataDxfId="2428">
      <calculatedColumnFormula>SUM(I32:AM32)</calculatedColumnFormula>
    </tableColumn>
    <tableColumn id="4" name="Różnica" dataDxfId="2427">
      <calculatedColumnFormula>Table5100748712613915240[[#This Row],[Oczekiwane]]-Table5100748712613915240[[#This Row],[Rzeczywiste]]</calculatedColumnFormula>
    </tableColumn>
    <tableColumn id="5" name="% Wykonania" dataDxfId="2426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10.xml><?xml version="1.0" encoding="utf-8"?>
<table xmlns="http://schemas.openxmlformats.org/spreadsheetml/2006/main" id="110" name="Table129872851241371711374933465985111" displayName="Table129872851241371711374933465985111" ref="I32:AM42" totalsRowShown="0" headerRowDxfId="914" dataDxfId="913">
  <autoFilter ref="I32:AM42"/>
  <tableColumns count="31">
    <tableColumn id="1" name="1" dataDxfId="912"/>
    <tableColumn id="2" name="2" dataDxfId="911"/>
    <tableColumn id="3" name="3" dataDxfId="910"/>
    <tableColumn id="4" name="4" dataDxfId="909"/>
    <tableColumn id="5" name="5" dataDxfId="908"/>
    <tableColumn id="6" name="6" dataDxfId="907"/>
    <tableColumn id="7" name="7" dataDxfId="906"/>
    <tableColumn id="8" name="8" dataDxfId="905"/>
    <tableColumn id="9" name="9" dataDxfId="904"/>
    <tableColumn id="10" name="10" dataDxfId="903"/>
    <tableColumn id="11" name="11" dataDxfId="902"/>
    <tableColumn id="12" name="12" dataDxfId="901"/>
    <tableColumn id="13" name="13" dataDxfId="900"/>
    <tableColumn id="14" name="14" dataDxfId="899"/>
    <tableColumn id="15" name="15" dataDxfId="898"/>
    <tableColumn id="16" name="16" dataDxfId="897"/>
    <tableColumn id="17" name="17" dataDxfId="896"/>
    <tableColumn id="18" name="18" dataDxfId="895"/>
    <tableColumn id="19" name="19" dataDxfId="894"/>
    <tableColumn id="20" name="20" dataDxfId="893"/>
    <tableColumn id="21" name="21" dataDxfId="892"/>
    <tableColumn id="22" name="22" dataDxfId="891"/>
    <tableColumn id="23" name="23" dataDxfId="890"/>
    <tableColumn id="24" name="24" dataDxfId="889"/>
    <tableColumn id="25" name="25" dataDxfId="888"/>
    <tableColumn id="26" name="26" dataDxfId="887"/>
    <tableColumn id="27" name="27" dataDxfId="886"/>
    <tableColumn id="28" name="28" dataDxfId="885"/>
    <tableColumn id="29" name="29" dataDxfId="884"/>
    <tableColumn id="30" name="30" dataDxfId="883"/>
    <tableColumn id="31" name="31" dataDxfId="882"/>
  </tableColumns>
  <tableStyleInfo name="TableStyleLight2" showFirstColumn="0" showLastColumn="0" showRowStripes="1" showColumnStripes="0"/>
</table>
</file>

<file path=xl/tables/table111.xml><?xml version="1.0" encoding="utf-8"?>
<table xmlns="http://schemas.openxmlformats.org/spreadsheetml/2006/main" id="111" name="Table139973861251381721385034476086112" displayName="Table139973861251381721385034476086112" ref="I20:AM30" totalsRowShown="0" headerRowDxfId="881" dataDxfId="880">
  <autoFilter ref="I20:AM30"/>
  <tableColumns count="31">
    <tableColumn id="1" name="1" dataDxfId="879"/>
    <tableColumn id="2" name="2" dataDxfId="878"/>
    <tableColumn id="3" name="3" dataDxfId="877"/>
    <tableColumn id="4" name="4" dataDxfId="876"/>
    <tableColumn id="5" name="5" dataDxfId="875"/>
    <tableColumn id="6" name="6" dataDxfId="874"/>
    <tableColumn id="7" name="7" dataDxfId="873"/>
    <tableColumn id="8" name="8" dataDxfId="872"/>
    <tableColumn id="9" name="9" dataDxfId="871"/>
    <tableColumn id="10" name="10" dataDxfId="870"/>
    <tableColumn id="11" name="11" dataDxfId="869"/>
    <tableColumn id="12" name="12" dataDxfId="868"/>
    <tableColumn id="13" name="13" dataDxfId="867"/>
    <tableColumn id="14" name="14" dataDxfId="866"/>
    <tableColumn id="15" name="15" dataDxfId="865"/>
    <tableColumn id="16" name="16" dataDxfId="864"/>
    <tableColumn id="17" name="17" dataDxfId="863"/>
    <tableColumn id="18" name="18" dataDxfId="862"/>
    <tableColumn id="19" name="19" dataDxfId="861"/>
    <tableColumn id="20" name="20" dataDxfId="860"/>
    <tableColumn id="21" name="21" dataDxfId="859"/>
    <tableColumn id="22" name="22" dataDxfId="858"/>
    <tableColumn id="23" name="23" dataDxfId="857"/>
    <tableColumn id="24" name="24" dataDxfId="856"/>
    <tableColumn id="25" name="25" dataDxfId="855"/>
    <tableColumn id="26" name="26" dataDxfId="854"/>
    <tableColumn id="27" name="27" dataDxfId="853"/>
    <tableColumn id="28" name="28" dataDxfId="852"/>
    <tableColumn id="29" name="29" dataDxfId="851"/>
    <tableColumn id="30" name="30" dataDxfId="850"/>
    <tableColumn id="31" name="31" dataDxfId="849"/>
  </tableColumns>
  <tableStyleInfo name="TableStyleLight2" showFirstColumn="0" showLastColumn="0" showRowStripes="1" showColumnStripes="0"/>
</table>
</file>

<file path=xl/tables/table112.xml><?xml version="1.0" encoding="utf-8"?>
<table xmlns="http://schemas.openxmlformats.org/spreadsheetml/2006/main" id="112" name="Table109670831221351691354735486187113" displayName="Table109670831221351691354735486187113" ref="I66:AM71" totalsRowShown="0" headerRowDxfId="848" dataDxfId="847">
  <autoFilter ref="I66:AM71"/>
  <tableColumns count="31">
    <tableColumn id="1" name="1" dataDxfId="846"/>
    <tableColumn id="2" name="2" dataDxfId="845"/>
    <tableColumn id="3" name="3" dataDxfId="844"/>
    <tableColumn id="4" name="4" dataDxfId="843"/>
    <tableColumn id="5" name="5" dataDxfId="842"/>
    <tableColumn id="6" name="6" dataDxfId="841"/>
    <tableColumn id="7" name="7" dataDxfId="840"/>
    <tableColumn id="8" name="8" dataDxfId="839"/>
    <tableColumn id="9" name="9" dataDxfId="838"/>
    <tableColumn id="10" name="10" dataDxfId="837"/>
    <tableColumn id="11" name="11" dataDxfId="836"/>
    <tableColumn id="12" name="12" dataDxfId="835"/>
    <tableColumn id="13" name="13" dataDxfId="834"/>
    <tableColumn id="14" name="14" dataDxfId="833"/>
    <tableColumn id="15" name="15" dataDxfId="832"/>
    <tableColumn id="16" name="16" dataDxfId="831"/>
    <tableColumn id="17" name="17" dataDxfId="830"/>
    <tableColumn id="18" name="18" dataDxfId="829"/>
    <tableColumn id="19" name="19" dataDxfId="828"/>
    <tableColumn id="20" name="20" dataDxfId="827"/>
    <tableColumn id="21" name="21" dataDxfId="826"/>
    <tableColumn id="22" name="22" dataDxfId="825"/>
    <tableColumn id="23" name="23" dataDxfId="824"/>
    <tableColumn id="24" name="24" dataDxfId="823"/>
    <tableColumn id="25" name="25" dataDxfId="822"/>
    <tableColumn id="26" name="26" dataDxfId="821"/>
    <tableColumn id="27" name="27" dataDxfId="820"/>
    <tableColumn id="28" name="28" dataDxfId="819"/>
    <tableColumn id="29" name="29" dataDxfId="818"/>
    <tableColumn id="30" name="30" dataDxfId="817"/>
    <tableColumn id="31" name="31" dataDxfId="816"/>
  </tableColumns>
  <tableStyleInfo name="TableStyleLight2" showFirstColumn="0" showLastColumn="0" showRowStripes="1" showColumnStripes="0"/>
</table>
</file>

<file path=xl/tables/table113.xml><?xml version="1.0" encoding="utf-8"?>
<table xmlns="http://schemas.openxmlformats.org/spreadsheetml/2006/main" id="113" name="Table5100748712613915240336496288114" displayName="Table5100748712613915240336496288114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815"/>
    <tableColumn id="3" name="Rzeczywiste" dataDxfId="814">
      <calculatedColumnFormula>SUM(I80:AM80)</calculatedColumnFormula>
    </tableColumn>
    <tableColumn id="4" name="Różnica" dataDxfId="813">
      <calculatedColumnFormula>Table51007487126139152403[[#This Row],[Oczekiwane]]-Table51007487126139152403[[#This Row],[Rzeczywiste]]</calculatedColumnFormula>
    </tableColumn>
    <tableColumn id="5" name="% Wykonania" dataDxfId="812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14.xml><?xml version="1.0" encoding="utf-8"?>
<table xmlns="http://schemas.openxmlformats.org/spreadsheetml/2006/main" id="114" name="Table39468811201331463922375076115" displayName="Table39468811201331463922375076115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809"/>
    <tableColumn id="3" name="Rzeczywiste" dataDxfId="808"/>
    <tableColumn id="4" name="Różnica" dataDxfId="807"/>
    <tableColumn id="5" name="% Wykonania" dataDxfId="806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15.xml><?xml version="1.0" encoding="utf-8"?>
<table xmlns="http://schemas.openxmlformats.org/spreadsheetml/2006/main" id="115" name="Table510074871261391524023385177116" displayName="Table510074871261391524023385177116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805"/>
    <tableColumn id="3" name="Rzeczywiste" dataDxfId="804">
      <calculatedColumnFormula>SUM(I32:AM32)</calculatedColumnFormula>
    </tableColumn>
    <tableColumn id="4" name="Różnica" dataDxfId="803">
      <calculatedColumnFormula>Table510074871261391524023385177116[[#This Row],[Oczekiwane]]-Table510074871261391524023385177116[[#This Row],[Rzeczywiste]]</calculatedColumnFormula>
    </tableColumn>
    <tableColumn id="5" name="% Wykonania" dataDxfId="802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16.xml><?xml version="1.0" encoding="utf-8"?>
<table xmlns="http://schemas.openxmlformats.org/spreadsheetml/2006/main" id="116" name="Table610175881271401534124395278117" displayName="Table610175881271401534124395278117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801"/>
    <tableColumn id="3" name="Rzeczywiste" dataDxfId="800">
      <calculatedColumnFormula>SUM(I44:AM44)</calculatedColumnFormula>
    </tableColumn>
    <tableColumn id="4" name="Różnica" dataDxfId="799">
      <calculatedColumnFormula>Table610175881271401534124395278117[[#This Row],[Oczekiwane]]-Table610175881271401534124395278117[[#This Row],[Rzeczywiste]]</calculatedColumnFormula>
    </tableColumn>
    <tableColumn id="5" name="% Wykonania" dataDxfId="798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17.xml><?xml version="1.0" encoding="utf-8"?>
<table xmlns="http://schemas.openxmlformats.org/spreadsheetml/2006/main" id="117" name="Table710276891281411544225405379118" displayName="Table710276891281411544225405379118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797"/>
    <tableColumn id="3" name="Rzeczywiste" dataDxfId="796">
      <calculatedColumnFormula>SUM(I66:AM66)</calculatedColumnFormula>
    </tableColumn>
    <tableColumn id="4" name="Różnica" dataDxfId="795">
      <calculatedColumnFormula>Table710276891281411544225405379118[[#This Row],[Oczekiwane]]-Table710276891281411544225405379118[[#This Row],[Rzeczywiste]]</calculatedColumnFormula>
    </tableColumn>
    <tableColumn id="5" name="% Wykonania" dataDxfId="794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18.xml><?xml version="1.0" encoding="utf-8"?>
<table xmlns="http://schemas.openxmlformats.org/spreadsheetml/2006/main" id="118" name="Table810377901291421554326415480119" displayName="Table810377901291421554326415480119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793"/>
    <tableColumn id="3" name="Rzeczywiste" dataDxfId="792">
      <calculatedColumnFormula>SUM(I73:AM73)</calculatedColumnFormula>
    </tableColumn>
    <tableColumn id="4" name="Różnica" dataDxfId="791">
      <calculatedColumnFormula>Table810377901291421554326415480119[[#This Row],[Oczekiwane]]-Table810377901291421554326415480119[[#This Row],[Rzeczywiste]]</calculatedColumnFormula>
    </tableColumn>
    <tableColumn id="5" name="% Wykonania" dataDxfId="790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19.xml><?xml version="1.0" encoding="utf-8"?>
<table xmlns="http://schemas.openxmlformats.org/spreadsheetml/2006/main" id="119" name="Table210478911301431564429425581120" displayName="Table210478911301431564429425581120" ref="B17:G18" totalsRowShown="0" headerRowDxfId="789" dataDxfId="788" tableBorderDxfId="787">
  <autoFilter ref="B17:G18"/>
  <tableColumns count="6">
    <tableColumn id="1" name="Kategoria" dataDxfId="786"/>
    <tableColumn id="2" name="Oczekiwane" dataDxfId="785">
      <calculatedColumnFormula>SUM(C31,C43,C65,C72,C79)</calculatedColumnFormula>
    </tableColumn>
    <tableColumn id="3" name="Rzeczywiste" dataDxfId="784">
      <calculatedColumnFormula>SUM(D31,D43,D65,D72,D79)</calculatedColumnFormula>
    </tableColumn>
    <tableColumn id="4" name="Różnica" dataDxfId="783">
      <calculatedColumnFormula>Table210478911301431564429425581120[Oczekiwane]-Table210478911301431564429425581120[Rzeczywiste]</calculatedColumnFormula>
    </tableColumn>
    <tableColumn id="5" name="% Wykonania" dataDxfId="782">
      <calculatedColumnFormula>IFERROR(D18/C18,"")</calculatedColumnFormula>
    </tableColumn>
    <tableColumn id="6" name="Komentarz" dataDxfId="781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id="3" name="Table6101758812714015341" displayName="Table6101758812714015341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2425"/>
    <tableColumn id="3" name="Rzeczywiste" dataDxfId="2424">
      <calculatedColumnFormula>SUM(I44:AM44)</calculatedColumnFormula>
    </tableColumn>
    <tableColumn id="4" name="Różnica" dataDxfId="2423">
      <calculatedColumnFormula>Table6101758812714015341[[#This Row],[Oczekiwane]]-Table6101758812714015341[[#This Row],[Rzeczywiste]]</calculatedColumnFormula>
    </tableColumn>
    <tableColumn id="5" name="% Wykonania" dataDxfId="2422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20.xml><?xml version="1.0" encoding="utf-8"?>
<table xmlns="http://schemas.openxmlformats.org/spreadsheetml/2006/main" id="120" name="Table410579921311441574530435682121" displayName="Table410579921311441574530435682121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780"/>
    <tableColumn id="3" name="Rzeczywiste" dataDxfId="779">
      <calculatedColumnFormula>SUM(I20:AM20)</calculatedColumnFormula>
    </tableColumn>
    <tableColumn id="4" name="Różnica" dataDxfId="778">
      <calculatedColumnFormula>Table410579921311441574530435682121[[#This Row],[Oczekiwane]]-Table410579921311441574530435682121[[#This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21.xml><?xml version="1.0" encoding="utf-8"?>
<table xmlns="http://schemas.openxmlformats.org/spreadsheetml/2006/main" id="121" name="Table99569821211341681344631445783122" displayName="Table99569821211341681344631445783122" ref="I73:AM78" totalsRowShown="0" headerRowDxfId="777" dataDxfId="776">
  <autoFilter ref="I73:AM78"/>
  <tableColumns count="31">
    <tableColumn id="1" name="1" dataDxfId="775"/>
    <tableColumn id="2" name="2" dataDxfId="774"/>
    <tableColumn id="3" name="3" dataDxfId="773"/>
    <tableColumn id="4" name="4" dataDxfId="772"/>
    <tableColumn id="5" name="5" dataDxfId="771"/>
    <tableColumn id="6" name="6" dataDxfId="770"/>
    <tableColumn id="7" name="7" dataDxfId="769"/>
    <tableColumn id="8" name="8" dataDxfId="768"/>
    <tableColumn id="9" name="9" dataDxfId="767"/>
    <tableColumn id="10" name="10" dataDxfId="766"/>
    <tableColumn id="11" name="11" dataDxfId="765"/>
    <tableColumn id="12" name="12" dataDxfId="764"/>
    <tableColumn id="13" name="13" dataDxfId="763"/>
    <tableColumn id="14" name="14" dataDxfId="762"/>
    <tableColumn id="15" name="15" dataDxfId="761"/>
    <tableColumn id="16" name="16" dataDxfId="760"/>
    <tableColumn id="17" name="17" dataDxfId="759"/>
    <tableColumn id="18" name="18" dataDxfId="758"/>
    <tableColumn id="19" name="19" dataDxfId="757"/>
    <tableColumn id="20" name="20" dataDxfId="756"/>
    <tableColumn id="21" name="21" dataDxfId="755"/>
    <tableColumn id="22" name="22" dataDxfId="754"/>
    <tableColumn id="23" name="23" dataDxfId="753"/>
    <tableColumn id="24" name="24" dataDxfId="752"/>
    <tableColumn id="25" name="25" dataDxfId="751"/>
    <tableColumn id="26" name="26" dataDxfId="750"/>
    <tableColumn id="27" name="27" dataDxfId="749"/>
    <tableColumn id="28" name="28" dataDxfId="748"/>
    <tableColumn id="29" name="29" dataDxfId="747"/>
    <tableColumn id="30" name="30" dataDxfId="746"/>
    <tableColumn id="31" name="31" dataDxfId="745"/>
  </tableColumns>
  <tableStyleInfo name="TableStyleLight2" showFirstColumn="0" showLastColumn="0" showRowStripes="1" showColumnStripes="0"/>
</table>
</file>

<file path=xl/tables/table122.xml><?xml version="1.0" encoding="utf-8"?>
<table xmlns="http://schemas.openxmlformats.org/spreadsheetml/2006/main" id="122" name="Table119771841231361701364832455884123" displayName="Table119771841231361701364832455884123" ref="I44:AM64" totalsRowShown="0" headerRowDxfId="744" dataDxfId="743">
  <autoFilter ref="I44:AM64"/>
  <tableColumns count="31">
    <tableColumn id="1" name="1" dataDxfId="742">
      <calculatedColumnFormula>0</calculatedColumnFormula>
    </tableColumn>
    <tableColumn id="2" name="2" dataDxfId="741">
      <calculatedColumnFormula>0</calculatedColumnFormula>
    </tableColumn>
    <tableColumn id="3" name="3" dataDxfId="740">
      <calculatedColumnFormula>0</calculatedColumnFormula>
    </tableColumn>
    <tableColumn id="4" name="4" dataDxfId="739">
      <calculatedColumnFormula>0</calculatedColumnFormula>
    </tableColumn>
    <tableColumn id="5" name="5" dataDxfId="738">
      <calculatedColumnFormula>0</calculatedColumnFormula>
    </tableColumn>
    <tableColumn id="6" name="6" dataDxfId="737">
      <calculatedColumnFormula>0</calculatedColumnFormula>
    </tableColumn>
    <tableColumn id="7" name="7" dataDxfId="736">
      <calculatedColumnFormula>0</calculatedColumnFormula>
    </tableColumn>
    <tableColumn id="8" name="8" dataDxfId="735">
      <calculatedColumnFormula>0</calculatedColumnFormula>
    </tableColumn>
    <tableColumn id="9" name="9" dataDxfId="734">
      <calculatedColumnFormula>0</calculatedColumnFormula>
    </tableColumn>
    <tableColumn id="10" name="10" dataDxfId="733">
      <calculatedColumnFormula>0</calculatedColumnFormula>
    </tableColumn>
    <tableColumn id="11" name="11" dataDxfId="732">
      <calculatedColumnFormula>0</calculatedColumnFormula>
    </tableColumn>
    <tableColumn id="12" name="12" dataDxfId="731">
      <calculatedColumnFormula>0</calculatedColumnFormula>
    </tableColumn>
    <tableColumn id="13" name="13" dataDxfId="730">
      <calculatedColumnFormula>0</calculatedColumnFormula>
    </tableColumn>
    <tableColumn id="14" name="14" dataDxfId="729">
      <calculatedColumnFormula>0</calculatedColumnFormula>
    </tableColumn>
    <tableColumn id="15" name="15" dataDxfId="728">
      <calculatedColumnFormula>0</calculatedColumnFormula>
    </tableColumn>
    <tableColumn id="16" name="16" dataDxfId="727">
      <calculatedColumnFormula>0</calculatedColumnFormula>
    </tableColumn>
    <tableColumn id="17" name="17" dataDxfId="726">
      <calculatedColumnFormula>0</calculatedColumnFormula>
    </tableColumn>
    <tableColumn id="18" name="18" dataDxfId="725">
      <calculatedColumnFormula>0</calculatedColumnFormula>
    </tableColumn>
    <tableColumn id="19" name="19" dataDxfId="724">
      <calculatedColumnFormula>0</calculatedColumnFormula>
    </tableColumn>
    <tableColumn id="20" name="20" dataDxfId="723">
      <calculatedColumnFormula>0</calculatedColumnFormula>
    </tableColumn>
    <tableColumn id="21" name="21" dataDxfId="722">
      <calculatedColumnFormula>0</calculatedColumnFormula>
    </tableColumn>
    <tableColumn id="22" name="22" dataDxfId="721">
      <calculatedColumnFormula>0</calculatedColumnFormula>
    </tableColumn>
    <tableColumn id="23" name="23" dataDxfId="720">
      <calculatedColumnFormula>0</calculatedColumnFormula>
    </tableColumn>
    <tableColumn id="24" name="24" dataDxfId="719">
      <calculatedColumnFormula>0</calculatedColumnFormula>
    </tableColumn>
    <tableColumn id="25" name="25" dataDxfId="718">
      <calculatedColumnFormula>0</calculatedColumnFormula>
    </tableColumn>
    <tableColumn id="26" name="26" dataDxfId="717">
      <calculatedColumnFormula>0</calculatedColumnFormula>
    </tableColumn>
    <tableColumn id="27" name="27" dataDxfId="716">
      <calculatedColumnFormula>0</calculatedColumnFormula>
    </tableColumn>
    <tableColumn id="28" name="28" dataDxfId="715">
      <calculatedColumnFormula>0</calculatedColumnFormula>
    </tableColumn>
    <tableColumn id="29" name="29" dataDxfId="714">
      <calculatedColumnFormula>0</calculatedColumnFormula>
    </tableColumn>
    <tableColumn id="30" name="30" dataDxfId="713">
      <calculatedColumnFormula>0</calculatedColumnFormula>
    </tableColumn>
    <tableColumn id="31" name="31" dataDxfId="712">
      <calculatedColumnFormula>0</calculatedColumnFormula>
    </tableColumn>
  </tableColumns>
  <tableStyleInfo name="TableStyleLight2" showFirstColumn="0" showLastColumn="0" showRowStripes="1" showColumnStripes="0"/>
</table>
</file>

<file path=xl/tables/table123.xml><?xml version="1.0" encoding="utf-8"?>
<table xmlns="http://schemas.openxmlformats.org/spreadsheetml/2006/main" id="123" name="Table129872851241371711374933465985124" displayName="Table129872851241371711374933465985124" ref="I32:AM42" totalsRowShown="0" headerRowDxfId="711" dataDxfId="710">
  <autoFilter ref="I32:AM42"/>
  <tableColumns count="31">
    <tableColumn id="1" name="1" dataDxfId="709"/>
    <tableColumn id="2" name="2" dataDxfId="708"/>
    <tableColumn id="3" name="3" dataDxfId="707"/>
    <tableColumn id="4" name="4" dataDxfId="706"/>
    <tableColumn id="5" name="5" dataDxfId="705"/>
    <tableColumn id="6" name="6" dataDxfId="704"/>
    <tableColumn id="7" name="7" dataDxfId="703"/>
    <tableColumn id="8" name="8" dataDxfId="702"/>
    <tableColumn id="9" name="9" dataDxfId="701"/>
    <tableColumn id="10" name="10" dataDxfId="700"/>
    <tableColumn id="11" name="11" dataDxfId="699"/>
    <tableColumn id="12" name="12" dataDxfId="698"/>
    <tableColumn id="13" name="13" dataDxfId="697"/>
    <tableColumn id="14" name="14" dataDxfId="696"/>
    <tableColumn id="15" name="15" dataDxfId="695"/>
    <tableColumn id="16" name="16" dataDxfId="694"/>
    <tableColumn id="17" name="17" dataDxfId="693"/>
    <tableColumn id="18" name="18" dataDxfId="692"/>
    <tableColumn id="19" name="19" dataDxfId="691"/>
    <tableColumn id="20" name="20" dataDxfId="690"/>
    <tableColumn id="21" name="21" dataDxfId="689"/>
    <tableColumn id="22" name="22" dataDxfId="688"/>
    <tableColumn id="23" name="23" dataDxfId="687"/>
    <tableColumn id="24" name="24" dataDxfId="686"/>
    <tableColumn id="25" name="25" dataDxfId="685"/>
    <tableColumn id="26" name="26" dataDxfId="684"/>
    <tableColumn id="27" name="27" dataDxfId="683"/>
    <tableColumn id="28" name="28" dataDxfId="682"/>
    <tableColumn id="29" name="29" dataDxfId="681"/>
    <tableColumn id="30" name="30" dataDxfId="680"/>
    <tableColumn id="31" name="31" dataDxfId="679"/>
  </tableColumns>
  <tableStyleInfo name="TableStyleLight2" showFirstColumn="0" showLastColumn="0" showRowStripes="1" showColumnStripes="0"/>
</table>
</file>

<file path=xl/tables/table124.xml><?xml version="1.0" encoding="utf-8"?>
<table xmlns="http://schemas.openxmlformats.org/spreadsheetml/2006/main" id="124" name="Table139973861251381721385034476086125" displayName="Table139973861251381721385034476086125" ref="I20:AM30" totalsRowShown="0" headerRowDxfId="678" dataDxfId="677">
  <autoFilter ref="I20:AM30"/>
  <tableColumns count="31">
    <tableColumn id="1" name="1" dataDxfId="676"/>
    <tableColumn id="2" name="2" dataDxfId="675"/>
    <tableColumn id="3" name="3" dataDxfId="674"/>
    <tableColumn id="4" name="4" dataDxfId="673"/>
    <tableColumn id="5" name="5" dataDxfId="672"/>
    <tableColumn id="6" name="6" dataDxfId="671"/>
    <tableColumn id="7" name="7" dataDxfId="670"/>
    <tableColumn id="8" name="8" dataDxfId="669"/>
    <tableColumn id="9" name="9" dataDxfId="668"/>
    <tableColumn id="10" name="10" dataDxfId="667"/>
    <tableColumn id="11" name="11" dataDxfId="666"/>
    <tableColumn id="12" name="12" dataDxfId="665"/>
    <tableColumn id="13" name="13" dataDxfId="664"/>
    <tableColumn id="14" name="14" dataDxfId="663"/>
    <tableColumn id="15" name="15" dataDxfId="662"/>
    <tableColumn id="16" name="16" dataDxfId="661"/>
    <tableColumn id="17" name="17" dataDxfId="660"/>
    <tableColumn id="18" name="18" dataDxfId="659"/>
    <tableColumn id="19" name="19" dataDxfId="658"/>
    <tableColumn id="20" name="20" dataDxfId="657"/>
    <tableColumn id="21" name="21" dataDxfId="656"/>
    <tableColumn id="22" name="22" dataDxfId="655"/>
    <tableColumn id="23" name="23" dataDxfId="654"/>
    <tableColumn id="24" name="24" dataDxfId="653"/>
    <tableColumn id="25" name="25" dataDxfId="652"/>
    <tableColumn id="26" name="26" dataDxfId="651"/>
    <tableColumn id="27" name="27" dataDxfId="650"/>
    <tableColumn id="28" name="28" dataDxfId="649"/>
    <tableColumn id="29" name="29" dataDxfId="648"/>
    <tableColumn id="30" name="30" dataDxfId="647"/>
    <tableColumn id="31" name="31" dataDxfId="646"/>
  </tableColumns>
  <tableStyleInfo name="TableStyleLight2" showFirstColumn="0" showLastColumn="0" showRowStripes="1" showColumnStripes="0"/>
</table>
</file>

<file path=xl/tables/table125.xml><?xml version="1.0" encoding="utf-8"?>
<table xmlns="http://schemas.openxmlformats.org/spreadsheetml/2006/main" id="125" name="Table109670831221351691354735486187126" displayName="Table109670831221351691354735486187126" ref="I66:AM71" totalsRowShown="0" headerRowDxfId="645" dataDxfId="644">
  <autoFilter ref="I66:AM71"/>
  <tableColumns count="31">
    <tableColumn id="1" name="1" dataDxfId="643"/>
    <tableColumn id="2" name="2" dataDxfId="642"/>
    <tableColumn id="3" name="3" dataDxfId="641"/>
    <tableColumn id="4" name="4" dataDxfId="640"/>
    <tableColumn id="5" name="5" dataDxfId="639"/>
    <tableColumn id="6" name="6" dataDxfId="638"/>
    <tableColumn id="7" name="7" dataDxfId="637"/>
    <tableColumn id="8" name="8" dataDxfId="636"/>
    <tableColumn id="9" name="9" dataDxfId="635"/>
    <tableColumn id="10" name="10" dataDxfId="634"/>
    <tableColumn id="11" name="11" dataDxfId="633"/>
    <tableColumn id="12" name="12" dataDxfId="632"/>
    <tableColumn id="13" name="13" dataDxfId="631"/>
    <tableColumn id="14" name="14" dataDxfId="630"/>
    <tableColumn id="15" name="15" dataDxfId="629"/>
    <tableColumn id="16" name="16" dataDxfId="628"/>
    <tableColumn id="17" name="17" dataDxfId="627"/>
    <tableColumn id="18" name="18" dataDxfId="626"/>
    <tableColumn id="19" name="19" dataDxfId="625"/>
    <tableColumn id="20" name="20" dataDxfId="624"/>
    <tableColumn id="21" name="21" dataDxfId="623"/>
    <tableColumn id="22" name="22" dataDxfId="622"/>
    <tableColumn id="23" name="23" dataDxfId="621"/>
    <tableColumn id="24" name="24" dataDxfId="620"/>
    <tableColumn id="25" name="25" dataDxfId="619"/>
    <tableColumn id="26" name="26" dataDxfId="618"/>
    <tableColumn id="27" name="27" dataDxfId="617"/>
    <tableColumn id="28" name="28" dataDxfId="616"/>
    <tableColumn id="29" name="29" dataDxfId="615"/>
    <tableColumn id="30" name="30" dataDxfId="614"/>
    <tableColumn id="31" name="31" dataDxfId="613"/>
  </tableColumns>
  <tableStyleInfo name="TableStyleLight2" showFirstColumn="0" showLastColumn="0" showRowStripes="1" showColumnStripes="0"/>
</table>
</file>

<file path=xl/tables/table126.xml><?xml version="1.0" encoding="utf-8"?>
<table xmlns="http://schemas.openxmlformats.org/spreadsheetml/2006/main" id="126" name="Table5100748712613915240336496288127" displayName="Table5100748712613915240336496288127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612"/>
    <tableColumn id="3" name="Rzeczywiste" dataDxfId="611">
      <calculatedColumnFormula>SUM(I80:AM80)</calculatedColumnFormula>
    </tableColumn>
    <tableColumn id="4" name="Różnica" dataDxfId="610">
      <calculatedColumnFormula>Table51007487126139152403[[#This Row],[Oczekiwane]]-Table51007487126139152403[[#This Row],[Rzeczywiste]]</calculatedColumnFormula>
    </tableColumn>
    <tableColumn id="5" name="% Wykonania" dataDxfId="609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27.xml><?xml version="1.0" encoding="utf-8"?>
<table xmlns="http://schemas.openxmlformats.org/spreadsheetml/2006/main" id="127" name="Table39468811201331463922375076102128" displayName="Table39468811201331463922375076102128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606"/>
    <tableColumn id="3" name="Rzeczywiste" dataDxfId="605"/>
    <tableColumn id="4" name="Różnica" dataDxfId="604"/>
    <tableColumn id="5" name="% Wykonania" dataDxfId="603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28.xml><?xml version="1.0" encoding="utf-8"?>
<table xmlns="http://schemas.openxmlformats.org/spreadsheetml/2006/main" id="128" name="Table510074871261391524023385177103129" displayName="Table510074871261391524023385177103129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602"/>
    <tableColumn id="3" name="Rzeczywiste" dataDxfId="601">
      <calculatedColumnFormula>SUM(I32:AM32)</calculatedColumnFormula>
    </tableColumn>
    <tableColumn id="4" name="Różnica" dataDxfId="600">
      <calculatedColumnFormula>Table510074871261391524023385177103129[[#This Row],[Oczekiwane]]-Table510074871261391524023385177103129[[#This Row],[Rzeczywiste]]</calculatedColumnFormula>
    </tableColumn>
    <tableColumn id="5" name="% Wykonania" dataDxfId="599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29.xml><?xml version="1.0" encoding="utf-8"?>
<table xmlns="http://schemas.openxmlformats.org/spreadsheetml/2006/main" id="129" name="Table610175881271401534124395278104130" displayName="Table610175881271401534124395278104130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598"/>
    <tableColumn id="3" name="Rzeczywiste" dataDxfId="597">
      <calculatedColumnFormula>SUM(I44:AM44)</calculatedColumnFormula>
    </tableColumn>
    <tableColumn id="4" name="Różnica" dataDxfId="596">
      <calculatedColumnFormula>Table610175881271401534124395278104130[[#This Row],[Oczekiwane]]-Table610175881271401534124395278104130[[#This Row],[Rzeczywiste]]</calculatedColumnFormula>
    </tableColumn>
    <tableColumn id="5" name="% Wykonania" dataDxfId="595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id="4" name="Table7102768912814115442" displayName="Table7102768912814115442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2421"/>
    <tableColumn id="3" name="Rzeczywiste" dataDxfId="2420">
      <calculatedColumnFormula>SUM(I66:AM66)</calculatedColumnFormula>
    </tableColumn>
    <tableColumn id="4" name="Różnica" dataDxfId="2419">
      <calculatedColumnFormula>Table7102768912814115442[[#This Row],[Oczekiwane]]-Table7102768912814115442[[#This Row],[Rzeczywiste]]</calculatedColumnFormula>
    </tableColumn>
    <tableColumn id="5" name="% Wykonania" dataDxfId="2418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30.xml><?xml version="1.0" encoding="utf-8"?>
<table xmlns="http://schemas.openxmlformats.org/spreadsheetml/2006/main" id="130" name="Table710276891281411544225405379105131" displayName="Table710276891281411544225405379105131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594"/>
    <tableColumn id="3" name="Rzeczywiste" dataDxfId="593">
      <calculatedColumnFormula>SUM(I66:AM66)</calculatedColumnFormula>
    </tableColumn>
    <tableColumn id="4" name="Różnica" dataDxfId="592">
      <calculatedColumnFormula>Table710276891281411544225405379105131[[#This Row],[Oczekiwane]]-Table710276891281411544225405379105131[[#This Row],[Rzeczywiste]]</calculatedColumnFormula>
    </tableColumn>
    <tableColumn id="5" name="% Wykonania" dataDxfId="591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31.xml><?xml version="1.0" encoding="utf-8"?>
<table xmlns="http://schemas.openxmlformats.org/spreadsheetml/2006/main" id="131" name="Table810377901291421554326415480106132" displayName="Table810377901291421554326415480106132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590"/>
    <tableColumn id="3" name="Rzeczywiste" dataDxfId="589">
      <calculatedColumnFormula>SUM(I73:AM73)</calculatedColumnFormula>
    </tableColumn>
    <tableColumn id="4" name="Różnica" dataDxfId="588">
      <calculatedColumnFormula>Table810377901291421554326415480106132[[#This Row],[Oczekiwane]]-Table810377901291421554326415480106132[[#This Row],[Rzeczywiste]]</calculatedColumnFormula>
    </tableColumn>
    <tableColumn id="5" name="% Wykonania" dataDxfId="587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32.xml><?xml version="1.0" encoding="utf-8"?>
<table xmlns="http://schemas.openxmlformats.org/spreadsheetml/2006/main" id="132" name="Table210478911301431564429425581107133" displayName="Table210478911301431564429425581107133" ref="B17:G18" totalsRowShown="0" headerRowDxfId="586" dataDxfId="585" tableBorderDxfId="584">
  <autoFilter ref="B17:G18"/>
  <tableColumns count="6">
    <tableColumn id="1" name="Kategoria" dataDxfId="583"/>
    <tableColumn id="2" name="Oczekiwane" dataDxfId="582">
      <calculatedColumnFormula>SUM(C31,C43,C65,C72,C79)</calculatedColumnFormula>
    </tableColumn>
    <tableColumn id="3" name="Rzeczywiste" dataDxfId="581">
      <calculatedColumnFormula>SUM(D31,D43,D65,D72,D79)</calculatedColumnFormula>
    </tableColumn>
    <tableColumn id="4" name="Różnica" dataDxfId="580">
      <calculatedColumnFormula>Table210478911301431564429425581107133[Oczekiwane]-Table210478911301431564429425581107133[Rzeczywiste]</calculatedColumnFormula>
    </tableColumn>
    <tableColumn id="5" name="% Wykonania" dataDxfId="579">
      <calculatedColumnFormula>IFERROR(D18/C18,"")</calculatedColumnFormula>
    </tableColumn>
    <tableColumn id="6" name="Komentarz" dataDxfId="578"/>
  </tableColumns>
  <tableStyleInfo name="TableStyleLight2" showFirstColumn="0" showLastColumn="0" showRowStripes="1" showColumnStripes="0"/>
</table>
</file>

<file path=xl/tables/table133.xml><?xml version="1.0" encoding="utf-8"?>
<table xmlns="http://schemas.openxmlformats.org/spreadsheetml/2006/main" id="133" name="Table410579921311441574530435682108134" displayName="Table410579921311441574530435682108134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577"/>
    <tableColumn id="3" name="Rzeczywiste" dataDxfId="576">
      <calculatedColumnFormula>SUM(I20:AM20)</calculatedColumnFormula>
    </tableColumn>
    <tableColumn id="4" name="Różnica" dataDxfId="575">
      <calculatedColumnFormula>Table410579921311441574530435682108134[[#This Row],[Oczekiwane]]-Table410579921311441574530435682108134[[#This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34.xml><?xml version="1.0" encoding="utf-8"?>
<table xmlns="http://schemas.openxmlformats.org/spreadsheetml/2006/main" id="134" name="Table99569821211341681344631445783109135" displayName="Table99569821211341681344631445783109135" ref="I73:AM78" totalsRowShown="0" headerRowDxfId="574" dataDxfId="573">
  <autoFilter ref="I73:AM78"/>
  <tableColumns count="31">
    <tableColumn id="1" name="1" dataDxfId="572"/>
    <tableColumn id="2" name="2" dataDxfId="571"/>
    <tableColumn id="3" name="3" dataDxfId="570"/>
    <tableColumn id="4" name="4" dataDxfId="569"/>
    <tableColumn id="5" name="5" dataDxfId="568"/>
    <tableColumn id="6" name="6" dataDxfId="567"/>
    <tableColumn id="7" name="7" dataDxfId="566"/>
    <tableColumn id="8" name="8" dataDxfId="565"/>
    <tableColumn id="9" name="9" dataDxfId="564"/>
    <tableColumn id="10" name="10" dataDxfId="563"/>
    <tableColumn id="11" name="11" dataDxfId="562"/>
    <tableColumn id="12" name="12" dataDxfId="561"/>
    <tableColumn id="13" name="13" dataDxfId="560"/>
    <tableColumn id="14" name="14" dataDxfId="559"/>
    <tableColumn id="15" name="15" dataDxfId="558"/>
    <tableColumn id="16" name="16" dataDxfId="557"/>
    <tableColumn id="17" name="17" dataDxfId="556"/>
    <tableColumn id="18" name="18" dataDxfId="555"/>
    <tableColumn id="19" name="19" dataDxfId="554"/>
    <tableColumn id="20" name="20" dataDxfId="553"/>
    <tableColumn id="21" name="21" dataDxfId="552"/>
    <tableColumn id="22" name="22" dataDxfId="551"/>
    <tableColumn id="23" name="23" dataDxfId="550"/>
    <tableColumn id="24" name="24" dataDxfId="549"/>
    <tableColumn id="25" name="25" dataDxfId="548"/>
    <tableColumn id="26" name="26" dataDxfId="547"/>
    <tableColumn id="27" name="27" dataDxfId="546"/>
    <tableColumn id="28" name="28" dataDxfId="545"/>
    <tableColumn id="29" name="29" dataDxfId="544"/>
    <tableColumn id="30" name="30" dataDxfId="543"/>
    <tableColumn id="31" name="31" dataDxfId="542"/>
  </tableColumns>
  <tableStyleInfo name="TableStyleLight2" showFirstColumn="0" showLastColumn="0" showRowStripes="1" showColumnStripes="0"/>
</table>
</file>

<file path=xl/tables/table135.xml><?xml version="1.0" encoding="utf-8"?>
<table xmlns="http://schemas.openxmlformats.org/spreadsheetml/2006/main" id="135" name="Table119771841231361701364832455884110136" displayName="Table119771841231361701364832455884110136" ref="I44:AM64" totalsRowShown="0" headerRowDxfId="541" dataDxfId="540">
  <autoFilter ref="I44:AM64"/>
  <tableColumns count="31">
    <tableColumn id="1" name="1" dataDxfId="539">
      <calculatedColumnFormula>0</calculatedColumnFormula>
    </tableColumn>
    <tableColumn id="2" name="2" dataDxfId="538">
      <calculatedColumnFormula>0</calculatedColumnFormula>
    </tableColumn>
    <tableColumn id="3" name="3" dataDxfId="537">
      <calculatedColumnFormula>0</calculatedColumnFormula>
    </tableColumn>
    <tableColumn id="4" name="4" dataDxfId="536">
      <calculatedColumnFormula>0</calculatedColumnFormula>
    </tableColumn>
    <tableColumn id="5" name="5" dataDxfId="535">
      <calculatedColumnFormula>0</calculatedColumnFormula>
    </tableColumn>
    <tableColumn id="6" name="6" dataDxfId="534">
      <calculatedColumnFormula>0</calculatedColumnFormula>
    </tableColumn>
    <tableColumn id="7" name="7" dataDxfId="533">
      <calculatedColumnFormula>0</calculatedColumnFormula>
    </tableColumn>
    <tableColumn id="8" name="8" dataDxfId="532">
      <calculatedColumnFormula>0</calculatedColumnFormula>
    </tableColumn>
    <tableColumn id="9" name="9" dataDxfId="531">
      <calculatedColumnFormula>0</calculatedColumnFormula>
    </tableColumn>
    <tableColumn id="10" name="10" dataDxfId="530">
      <calculatedColumnFormula>0</calculatedColumnFormula>
    </tableColumn>
    <tableColumn id="11" name="11" dataDxfId="529">
      <calculatedColumnFormula>0</calculatedColumnFormula>
    </tableColumn>
    <tableColumn id="12" name="12" dataDxfId="528">
      <calculatedColumnFormula>0</calculatedColumnFormula>
    </tableColumn>
    <tableColumn id="13" name="13" dataDxfId="527">
      <calculatedColumnFormula>0</calculatedColumnFormula>
    </tableColumn>
    <tableColumn id="14" name="14" dataDxfId="526">
      <calculatedColumnFormula>0</calculatedColumnFormula>
    </tableColumn>
    <tableColumn id="15" name="15" dataDxfId="525">
      <calculatedColumnFormula>0</calculatedColumnFormula>
    </tableColumn>
    <tableColumn id="16" name="16" dataDxfId="524">
      <calculatedColumnFormula>0</calculatedColumnFormula>
    </tableColumn>
    <tableColumn id="17" name="17" dataDxfId="523">
      <calculatedColumnFormula>0</calculatedColumnFormula>
    </tableColumn>
    <tableColumn id="18" name="18" dataDxfId="522">
      <calculatedColumnFormula>0</calculatedColumnFormula>
    </tableColumn>
    <tableColumn id="19" name="19" dataDxfId="521">
      <calculatedColumnFormula>0</calculatedColumnFormula>
    </tableColumn>
    <tableColumn id="20" name="20" dataDxfId="520">
      <calculatedColumnFormula>0</calculatedColumnFormula>
    </tableColumn>
    <tableColumn id="21" name="21" dataDxfId="519">
      <calculatedColumnFormula>0</calculatedColumnFormula>
    </tableColumn>
    <tableColumn id="22" name="22" dataDxfId="518">
      <calculatedColumnFormula>0</calculatedColumnFormula>
    </tableColumn>
    <tableColumn id="23" name="23" dataDxfId="517">
      <calculatedColumnFormula>0</calculatedColumnFormula>
    </tableColumn>
    <tableColumn id="24" name="24" dataDxfId="516">
      <calculatedColumnFormula>0</calculatedColumnFormula>
    </tableColumn>
    <tableColumn id="25" name="25" dataDxfId="515">
      <calculatedColumnFormula>0</calculatedColumnFormula>
    </tableColumn>
    <tableColumn id="26" name="26" dataDxfId="514">
      <calculatedColumnFormula>0</calculatedColumnFormula>
    </tableColumn>
    <tableColumn id="27" name="27" dataDxfId="513">
      <calculatedColumnFormula>0</calculatedColumnFormula>
    </tableColumn>
    <tableColumn id="28" name="28" dataDxfId="512">
      <calculatedColumnFormula>0</calculatedColumnFormula>
    </tableColumn>
    <tableColumn id="29" name="29" dataDxfId="511">
      <calculatedColumnFormula>0</calculatedColumnFormula>
    </tableColumn>
    <tableColumn id="30" name="30" dataDxfId="510">
      <calculatedColumnFormula>0</calculatedColumnFormula>
    </tableColumn>
    <tableColumn id="31" name="31" dataDxfId="509">
      <calculatedColumnFormula>0</calculatedColumnFormula>
    </tableColumn>
  </tableColumns>
  <tableStyleInfo name="TableStyleLight2" showFirstColumn="0" showLastColumn="0" showRowStripes="1" showColumnStripes="0"/>
</table>
</file>

<file path=xl/tables/table136.xml><?xml version="1.0" encoding="utf-8"?>
<table xmlns="http://schemas.openxmlformats.org/spreadsheetml/2006/main" id="136" name="Table129872851241371711374933465985111137" displayName="Table129872851241371711374933465985111137" ref="I32:AM42" totalsRowShown="0" headerRowDxfId="508" dataDxfId="507">
  <autoFilter ref="I32:AM42"/>
  <tableColumns count="31">
    <tableColumn id="1" name="1" dataDxfId="506"/>
    <tableColumn id="2" name="2" dataDxfId="505"/>
    <tableColumn id="3" name="3" dataDxfId="504"/>
    <tableColumn id="4" name="4" dataDxfId="503"/>
    <tableColumn id="5" name="5" dataDxfId="502"/>
    <tableColumn id="6" name="6" dataDxfId="501"/>
    <tableColumn id="7" name="7" dataDxfId="500"/>
    <tableColumn id="8" name="8" dataDxfId="499"/>
    <tableColumn id="9" name="9" dataDxfId="498"/>
    <tableColumn id="10" name="10" dataDxfId="497"/>
    <tableColumn id="11" name="11" dataDxfId="496"/>
    <tableColumn id="12" name="12" dataDxfId="495"/>
    <tableColumn id="13" name="13" dataDxfId="494"/>
    <tableColumn id="14" name="14" dataDxfId="493"/>
    <tableColumn id="15" name="15" dataDxfId="492"/>
    <tableColumn id="16" name="16" dataDxfId="491"/>
    <tableColumn id="17" name="17" dataDxfId="490"/>
    <tableColumn id="18" name="18" dataDxfId="489"/>
    <tableColumn id="19" name="19" dataDxfId="488"/>
    <tableColumn id="20" name="20" dataDxfId="487"/>
    <tableColumn id="21" name="21" dataDxfId="486"/>
    <tableColumn id="22" name="22" dataDxfId="485"/>
    <tableColumn id="23" name="23" dataDxfId="484"/>
    <tableColumn id="24" name="24" dataDxfId="483"/>
    <tableColumn id="25" name="25" dataDxfId="482"/>
    <tableColumn id="26" name="26" dataDxfId="481"/>
    <tableColumn id="27" name="27" dataDxfId="480"/>
    <tableColumn id="28" name="28" dataDxfId="479"/>
    <tableColumn id="29" name="29" dataDxfId="478"/>
    <tableColumn id="30" name="30" dataDxfId="477"/>
    <tableColumn id="31" name="31" dataDxfId="476"/>
  </tableColumns>
  <tableStyleInfo name="TableStyleLight2" showFirstColumn="0" showLastColumn="0" showRowStripes="1" showColumnStripes="0"/>
</table>
</file>

<file path=xl/tables/table137.xml><?xml version="1.0" encoding="utf-8"?>
<table xmlns="http://schemas.openxmlformats.org/spreadsheetml/2006/main" id="137" name="Table139973861251381721385034476086112138" displayName="Table139973861251381721385034476086112138" ref="I20:AM30" totalsRowShown="0" headerRowDxfId="475" dataDxfId="474">
  <autoFilter ref="I20:AM30"/>
  <tableColumns count="31">
    <tableColumn id="1" name="1" dataDxfId="473"/>
    <tableColumn id="2" name="2" dataDxfId="472"/>
    <tableColumn id="3" name="3" dataDxfId="471"/>
    <tableColumn id="4" name="4" dataDxfId="470"/>
    <tableColumn id="5" name="5" dataDxfId="469"/>
    <tableColumn id="6" name="6" dataDxfId="468"/>
    <tableColumn id="7" name="7" dataDxfId="467"/>
    <tableColumn id="8" name="8" dataDxfId="466"/>
    <tableColumn id="9" name="9" dataDxfId="465"/>
    <tableColumn id="10" name="10" dataDxfId="464"/>
    <tableColumn id="11" name="11" dataDxfId="463"/>
    <tableColumn id="12" name="12" dataDxfId="462"/>
    <tableColumn id="13" name="13" dataDxfId="461"/>
    <tableColumn id="14" name="14" dataDxfId="460"/>
    <tableColumn id="15" name="15" dataDxfId="459"/>
    <tableColumn id="16" name="16" dataDxfId="458"/>
    <tableColumn id="17" name="17" dataDxfId="457"/>
    <tableColumn id="18" name="18" dataDxfId="456"/>
    <tableColumn id="19" name="19" dataDxfId="455"/>
    <tableColumn id="20" name="20" dataDxfId="454"/>
    <tableColumn id="21" name="21" dataDxfId="453"/>
    <tableColumn id="22" name="22" dataDxfId="452"/>
    <tableColumn id="23" name="23" dataDxfId="451"/>
    <tableColumn id="24" name="24" dataDxfId="450"/>
    <tableColumn id="25" name="25" dataDxfId="449"/>
    <tableColumn id="26" name="26" dataDxfId="448"/>
    <tableColumn id="27" name="27" dataDxfId="447"/>
    <tableColumn id="28" name="28" dataDxfId="446"/>
    <tableColumn id="29" name="29" dataDxfId="445"/>
    <tableColumn id="30" name="30" dataDxfId="444"/>
    <tableColumn id="31" name="31" dataDxfId="443"/>
  </tableColumns>
  <tableStyleInfo name="TableStyleLight2" showFirstColumn="0" showLastColumn="0" showRowStripes="1" showColumnStripes="0"/>
</table>
</file>

<file path=xl/tables/table138.xml><?xml version="1.0" encoding="utf-8"?>
<table xmlns="http://schemas.openxmlformats.org/spreadsheetml/2006/main" id="138" name="Table109670831221351691354735486187113139" displayName="Table109670831221351691354735486187113139" ref="I66:AM71" totalsRowShown="0" headerRowDxfId="442" dataDxfId="441">
  <autoFilter ref="I66:AM71"/>
  <tableColumns count="31">
    <tableColumn id="1" name="1" dataDxfId="440"/>
    <tableColumn id="2" name="2" dataDxfId="439"/>
    <tableColumn id="3" name="3" dataDxfId="438"/>
    <tableColumn id="4" name="4" dataDxfId="437"/>
    <tableColumn id="5" name="5" dataDxfId="436"/>
    <tableColumn id="6" name="6" dataDxfId="435"/>
    <tableColumn id="7" name="7" dataDxfId="434"/>
    <tableColumn id="8" name="8" dataDxfId="433"/>
    <tableColumn id="9" name="9" dataDxfId="432"/>
    <tableColumn id="10" name="10" dataDxfId="431"/>
    <tableColumn id="11" name="11" dataDxfId="430"/>
    <tableColumn id="12" name="12" dataDxfId="429"/>
    <tableColumn id="13" name="13" dataDxfId="428"/>
    <tableColumn id="14" name="14" dataDxfId="427"/>
    <tableColumn id="15" name="15" dataDxfId="426"/>
    <tableColumn id="16" name="16" dataDxfId="425"/>
    <tableColumn id="17" name="17" dataDxfId="424"/>
    <tableColumn id="18" name="18" dataDxfId="423"/>
    <tableColumn id="19" name="19" dataDxfId="422"/>
    <tableColumn id="20" name="20" dataDxfId="421"/>
    <tableColumn id="21" name="21" dataDxfId="420"/>
    <tableColumn id="22" name="22" dataDxfId="419"/>
    <tableColumn id="23" name="23" dataDxfId="418"/>
    <tableColumn id="24" name="24" dataDxfId="417"/>
    <tableColumn id="25" name="25" dataDxfId="416"/>
    <tableColumn id="26" name="26" dataDxfId="415"/>
    <tableColumn id="27" name="27" dataDxfId="414"/>
    <tableColumn id="28" name="28" dataDxfId="413"/>
    <tableColumn id="29" name="29" dataDxfId="412"/>
    <tableColumn id="30" name="30" dataDxfId="411"/>
    <tableColumn id="31" name="31" dataDxfId="410"/>
  </tableColumns>
  <tableStyleInfo name="TableStyleLight2" showFirstColumn="0" showLastColumn="0" showRowStripes="1" showColumnStripes="0"/>
</table>
</file>

<file path=xl/tables/table139.xml><?xml version="1.0" encoding="utf-8"?>
<table xmlns="http://schemas.openxmlformats.org/spreadsheetml/2006/main" id="139" name="Table5100748712613915240336496288114140" displayName="Table5100748712613915240336496288114140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409"/>
    <tableColumn id="3" name="Rzeczywiste" dataDxfId="408">
      <calculatedColumnFormula>SUM(I80:AM80)</calculatedColumnFormula>
    </tableColumn>
    <tableColumn id="4" name="Różnica" dataDxfId="407">
      <calculatedColumnFormula>Table51007487126139152403[[#This Row],[Oczekiwane]]-Table51007487126139152403[[#This Row],[Rzeczywiste]]</calculatedColumnFormula>
    </tableColumn>
    <tableColumn id="5" name="% Wykonania" dataDxfId="406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id="5" name="Table8103779012914215543" displayName="Table8103779012914215543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2417"/>
    <tableColumn id="3" name="Rzeczywiste" dataDxfId="2416">
      <calculatedColumnFormula>SUM(I73:AM73)</calculatedColumnFormula>
    </tableColumn>
    <tableColumn id="4" name="Różnica" dataDxfId="2415">
      <calculatedColumnFormula>Table8103779012914215543[[#This Row],[Oczekiwane]]-Table8103779012914215543[[#This Row],[Rzeczywiste]]</calculatedColumnFormula>
    </tableColumn>
    <tableColumn id="5" name="% Wykonania" dataDxfId="2414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40.xml><?xml version="1.0" encoding="utf-8"?>
<table xmlns="http://schemas.openxmlformats.org/spreadsheetml/2006/main" id="140" name="Table39468811201331463922375076115141" displayName="Table39468811201331463922375076115141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403"/>
    <tableColumn id="3" name="Rzeczywiste" dataDxfId="402"/>
    <tableColumn id="4" name="Różnica" dataDxfId="401"/>
    <tableColumn id="5" name="% Wykonania" dataDxfId="400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41.xml><?xml version="1.0" encoding="utf-8"?>
<table xmlns="http://schemas.openxmlformats.org/spreadsheetml/2006/main" id="141" name="Table510074871261391524023385177116142" displayName="Table510074871261391524023385177116142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399"/>
    <tableColumn id="3" name="Rzeczywiste" dataDxfId="398">
      <calculatedColumnFormula>SUM(I32:AM32)</calculatedColumnFormula>
    </tableColumn>
    <tableColumn id="4" name="Różnica" dataDxfId="397">
      <calculatedColumnFormula>Table510074871261391524023385177116142[[#This Row],[Oczekiwane]]-Table510074871261391524023385177116142[[#This Row],[Rzeczywiste]]</calculatedColumnFormula>
    </tableColumn>
    <tableColumn id="5" name="% Wykonania" dataDxfId="396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42.xml><?xml version="1.0" encoding="utf-8"?>
<table xmlns="http://schemas.openxmlformats.org/spreadsheetml/2006/main" id="142" name="Table610175881271401534124395278117143" displayName="Table610175881271401534124395278117143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395"/>
    <tableColumn id="3" name="Rzeczywiste" dataDxfId="394">
      <calculatedColumnFormula>SUM(I44:AM44)</calculatedColumnFormula>
    </tableColumn>
    <tableColumn id="4" name="Różnica" dataDxfId="393">
      <calculatedColumnFormula>Table610175881271401534124395278117143[[#This Row],[Oczekiwane]]-Table610175881271401534124395278117143[[#This Row],[Rzeczywiste]]</calculatedColumnFormula>
    </tableColumn>
    <tableColumn id="5" name="% Wykonania" dataDxfId="392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43.xml><?xml version="1.0" encoding="utf-8"?>
<table xmlns="http://schemas.openxmlformats.org/spreadsheetml/2006/main" id="143" name="Table710276891281411544225405379118144" displayName="Table710276891281411544225405379118144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391"/>
    <tableColumn id="3" name="Rzeczywiste" dataDxfId="390">
      <calculatedColumnFormula>SUM(I66:AM66)</calculatedColumnFormula>
    </tableColumn>
    <tableColumn id="4" name="Różnica" dataDxfId="389">
      <calculatedColumnFormula>Table710276891281411544225405379118144[[#This Row],[Oczekiwane]]-Table710276891281411544225405379118144[[#This Row],[Rzeczywiste]]</calculatedColumnFormula>
    </tableColumn>
    <tableColumn id="5" name="% Wykonania" dataDxfId="388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44.xml><?xml version="1.0" encoding="utf-8"?>
<table xmlns="http://schemas.openxmlformats.org/spreadsheetml/2006/main" id="144" name="Table810377901291421554326415480119145" displayName="Table810377901291421554326415480119145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387"/>
    <tableColumn id="3" name="Rzeczywiste" dataDxfId="386">
      <calculatedColumnFormula>SUM(I73:AM73)</calculatedColumnFormula>
    </tableColumn>
    <tableColumn id="4" name="Różnica" dataDxfId="385">
      <calculatedColumnFormula>Table810377901291421554326415480119145[[#This Row],[Oczekiwane]]-Table810377901291421554326415480119145[[#This Row],[Rzeczywiste]]</calculatedColumnFormula>
    </tableColumn>
    <tableColumn id="5" name="% Wykonania" dataDxfId="384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45.xml><?xml version="1.0" encoding="utf-8"?>
<table xmlns="http://schemas.openxmlformats.org/spreadsheetml/2006/main" id="145" name="Table210478911301431564429425581120146" displayName="Table210478911301431564429425581120146" ref="B17:G18" totalsRowShown="0" headerRowDxfId="383" dataDxfId="382" tableBorderDxfId="381">
  <autoFilter ref="B17:G18"/>
  <tableColumns count="6">
    <tableColumn id="1" name="Kategoria" dataDxfId="380"/>
    <tableColumn id="2" name="Oczekiwane" dataDxfId="379">
      <calculatedColumnFormula>SUM(C31,C43,C65,C72,C79)</calculatedColumnFormula>
    </tableColumn>
    <tableColumn id="3" name="Rzeczywiste" dataDxfId="378">
      <calculatedColumnFormula>SUM(D31,D43,D65,D72,D79)</calculatedColumnFormula>
    </tableColumn>
    <tableColumn id="4" name="Różnica" dataDxfId="377">
      <calculatedColumnFormula>Table210478911301431564429425581120146[Oczekiwane]-Table210478911301431564429425581120146[Rzeczywiste]</calculatedColumnFormula>
    </tableColumn>
    <tableColumn id="5" name="% Wykonania" dataDxfId="376">
      <calculatedColumnFormula>IFERROR(D18/C18,"")</calculatedColumnFormula>
    </tableColumn>
    <tableColumn id="6" name="Komentarz" dataDxfId="375"/>
  </tableColumns>
  <tableStyleInfo name="TableStyleLight2" showFirstColumn="0" showLastColumn="0" showRowStripes="1" showColumnStripes="0"/>
</table>
</file>

<file path=xl/tables/table146.xml><?xml version="1.0" encoding="utf-8"?>
<table xmlns="http://schemas.openxmlformats.org/spreadsheetml/2006/main" id="146" name="Table410579921311441574530435682121147" displayName="Table410579921311441574530435682121147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374"/>
    <tableColumn id="3" name="Rzeczywiste" dataDxfId="373">
      <calculatedColumnFormula>SUM(I20:AM20)</calculatedColumnFormula>
    </tableColumn>
    <tableColumn id="4" name="Różnica" dataDxfId="372">
      <calculatedColumnFormula>Table410579921311441574530435682121147[[#This Row],[Oczekiwane]]-Table410579921311441574530435682121147[[#This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47.xml><?xml version="1.0" encoding="utf-8"?>
<table xmlns="http://schemas.openxmlformats.org/spreadsheetml/2006/main" id="147" name="Table99569821211341681344631445783122148" displayName="Table99569821211341681344631445783122148" ref="I73:AM78" totalsRowShown="0" headerRowDxfId="371" dataDxfId="370">
  <autoFilter ref="I73:AM78"/>
  <tableColumns count="31">
    <tableColumn id="1" name="1" dataDxfId="369"/>
    <tableColumn id="2" name="2" dataDxfId="368"/>
    <tableColumn id="3" name="3" dataDxfId="367"/>
    <tableColumn id="4" name="4" dataDxfId="366"/>
    <tableColumn id="5" name="5" dataDxfId="365"/>
    <tableColumn id="6" name="6" dataDxfId="364"/>
    <tableColumn id="7" name="7" dataDxfId="363"/>
    <tableColumn id="8" name="8" dataDxfId="362"/>
    <tableColumn id="9" name="9" dataDxfId="361"/>
    <tableColumn id="10" name="10" dataDxfId="360"/>
    <tableColumn id="11" name="11" dataDxfId="359"/>
    <tableColumn id="12" name="12" dataDxfId="358"/>
    <tableColumn id="13" name="13" dataDxfId="357"/>
    <tableColumn id="14" name="14" dataDxfId="356"/>
    <tableColumn id="15" name="15" dataDxfId="355"/>
    <tableColumn id="16" name="16" dataDxfId="354"/>
    <tableColumn id="17" name="17" dataDxfId="353"/>
    <tableColumn id="18" name="18" dataDxfId="352"/>
    <tableColumn id="19" name="19" dataDxfId="351"/>
    <tableColumn id="20" name="20" dataDxfId="350"/>
    <tableColumn id="21" name="21" dataDxfId="349"/>
    <tableColumn id="22" name="22" dataDxfId="348"/>
    <tableColumn id="23" name="23" dataDxfId="347"/>
    <tableColumn id="24" name="24" dataDxfId="346"/>
    <tableColumn id="25" name="25" dataDxfId="345"/>
    <tableColumn id="26" name="26" dataDxfId="344"/>
    <tableColumn id="27" name="27" dataDxfId="343"/>
    <tableColumn id="28" name="28" dataDxfId="342"/>
    <tableColumn id="29" name="29" dataDxfId="341"/>
    <tableColumn id="30" name="30" dataDxfId="340"/>
    <tableColumn id="31" name="31" dataDxfId="339"/>
  </tableColumns>
  <tableStyleInfo name="TableStyleLight2" showFirstColumn="0" showLastColumn="0" showRowStripes="1" showColumnStripes="0"/>
</table>
</file>

<file path=xl/tables/table148.xml><?xml version="1.0" encoding="utf-8"?>
<table xmlns="http://schemas.openxmlformats.org/spreadsheetml/2006/main" id="148" name="Table119771841231361701364832455884123149" displayName="Table119771841231361701364832455884123149" ref="I44:AM64" totalsRowShown="0" headerRowDxfId="338" dataDxfId="337">
  <autoFilter ref="I44:AM64"/>
  <tableColumns count="31">
    <tableColumn id="1" name="1" dataDxfId="336">
      <calculatedColumnFormula>0</calculatedColumnFormula>
    </tableColumn>
    <tableColumn id="2" name="2" dataDxfId="335">
      <calculatedColumnFormula>0</calculatedColumnFormula>
    </tableColumn>
    <tableColumn id="3" name="3" dataDxfId="334">
      <calculatedColumnFormula>0</calculatedColumnFormula>
    </tableColumn>
    <tableColumn id="4" name="4" dataDxfId="333">
      <calculatedColumnFormula>0</calculatedColumnFormula>
    </tableColumn>
    <tableColumn id="5" name="5" dataDxfId="332">
      <calculatedColumnFormula>0</calculatedColumnFormula>
    </tableColumn>
    <tableColumn id="6" name="6" dataDxfId="331">
      <calculatedColumnFormula>0</calculatedColumnFormula>
    </tableColumn>
    <tableColumn id="7" name="7" dataDxfId="330">
      <calculatedColumnFormula>0</calculatedColumnFormula>
    </tableColumn>
    <tableColumn id="8" name="8" dataDxfId="329">
      <calculatedColumnFormula>0</calculatedColumnFormula>
    </tableColumn>
    <tableColumn id="9" name="9" dataDxfId="328">
      <calculatedColumnFormula>0</calculatedColumnFormula>
    </tableColumn>
    <tableColumn id="10" name="10" dataDxfId="327">
      <calculatedColumnFormula>0</calculatedColumnFormula>
    </tableColumn>
    <tableColumn id="11" name="11" dataDxfId="326">
      <calculatedColumnFormula>0</calculatedColumnFormula>
    </tableColumn>
    <tableColumn id="12" name="12" dataDxfId="325">
      <calculatedColumnFormula>0</calculatedColumnFormula>
    </tableColumn>
    <tableColumn id="13" name="13" dataDxfId="324">
      <calculatedColumnFormula>0</calculatedColumnFormula>
    </tableColumn>
    <tableColumn id="14" name="14" dataDxfId="323">
      <calculatedColumnFormula>0</calculatedColumnFormula>
    </tableColumn>
    <tableColumn id="15" name="15" dataDxfId="322">
      <calculatedColumnFormula>0</calculatedColumnFormula>
    </tableColumn>
    <tableColumn id="16" name="16" dataDxfId="321">
      <calculatedColumnFormula>0</calculatedColumnFormula>
    </tableColumn>
    <tableColumn id="17" name="17" dataDxfId="320">
      <calculatedColumnFormula>0</calculatedColumnFormula>
    </tableColumn>
    <tableColumn id="18" name="18" dataDxfId="319">
      <calculatedColumnFormula>0</calculatedColumnFormula>
    </tableColumn>
    <tableColumn id="19" name="19" dataDxfId="318">
      <calculatedColumnFormula>0</calculatedColumnFormula>
    </tableColumn>
    <tableColumn id="20" name="20" dataDxfId="317">
      <calculatedColumnFormula>0</calculatedColumnFormula>
    </tableColumn>
    <tableColumn id="21" name="21" dataDxfId="316">
      <calculatedColumnFormula>0</calculatedColumnFormula>
    </tableColumn>
    <tableColumn id="22" name="22" dataDxfId="315">
      <calculatedColumnFormula>0</calculatedColumnFormula>
    </tableColumn>
    <tableColumn id="23" name="23" dataDxfId="314">
      <calculatedColumnFormula>0</calculatedColumnFormula>
    </tableColumn>
    <tableColumn id="24" name="24" dataDxfId="313">
      <calculatedColumnFormula>0</calculatedColumnFormula>
    </tableColumn>
    <tableColumn id="25" name="25" dataDxfId="312">
      <calculatedColumnFormula>0</calculatedColumnFormula>
    </tableColumn>
    <tableColumn id="26" name="26" dataDxfId="311">
      <calculatedColumnFormula>0</calculatedColumnFormula>
    </tableColumn>
    <tableColumn id="27" name="27" dataDxfId="310">
      <calculatedColumnFormula>0</calculatedColumnFormula>
    </tableColumn>
    <tableColumn id="28" name="28" dataDxfId="309">
      <calculatedColumnFormula>0</calculatedColumnFormula>
    </tableColumn>
    <tableColumn id="29" name="29" dataDxfId="308">
      <calculatedColumnFormula>0</calculatedColumnFormula>
    </tableColumn>
    <tableColumn id="30" name="30" dataDxfId="307">
      <calculatedColumnFormula>0</calculatedColumnFormula>
    </tableColumn>
    <tableColumn id="31" name="31" dataDxfId="306">
      <calculatedColumnFormula>0</calculatedColumnFormula>
    </tableColumn>
  </tableColumns>
  <tableStyleInfo name="TableStyleLight2" showFirstColumn="0" showLastColumn="0" showRowStripes="1" showColumnStripes="0"/>
</table>
</file>

<file path=xl/tables/table149.xml><?xml version="1.0" encoding="utf-8"?>
<table xmlns="http://schemas.openxmlformats.org/spreadsheetml/2006/main" id="149" name="Table129872851241371711374933465985124150" displayName="Table129872851241371711374933465985124150" ref="I32:AM42" totalsRowShown="0" headerRowDxfId="305" dataDxfId="304">
  <autoFilter ref="I32:AM42"/>
  <tableColumns count="31">
    <tableColumn id="1" name="1" dataDxfId="303"/>
    <tableColumn id="2" name="2" dataDxfId="302"/>
    <tableColumn id="3" name="3" dataDxfId="301"/>
    <tableColumn id="4" name="4" dataDxfId="300"/>
    <tableColumn id="5" name="5" dataDxfId="299"/>
    <tableColumn id="6" name="6" dataDxfId="298"/>
    <tableColumn id="7" name="7" dataDxfId="297"/>
    <tableColumn id="8" name="8" dataDxfId="296"/>
    <tableColumn id="9" name="9" dataDxfId="295"/>
    <tableColumn id="10" name="10" dataDxfId="294"/>
    <tableColumn id="11" name="11" dataDxfId="293"/>
    <tableColumn id="12" name="12" dataDxfId="292"/>
    <tableColumn id="13" name="13" dataDxfId="291"/>
    <tableColumn id="14" name="14" dataDxfId="290"/>
    <tableColumn id="15" name="15" dataDxfId="289"/>
    <tableColumn id="16" name="16" dataDxfId="288"/>
    <tableColumn id="17" name="17" dataDxfId="287"/>
    <tableColumn id="18" name="18" dataDxfId="286"/>
    <tableColumn id="19" name="19" dataDxfId="285"/>
    <tableColumn id="20" name="20" dataDxfId="284"/>
    <tableColumn id="21" name="21" dataDxfId="283"/>
    <tableColumn id="22" name="22" dataDxfId="282"/>
    <tableColumn id="23" name="23" dataDxfId="281"/>
    <tableColumn id="24" name="24" dataDxfId="280"/>
    <tableColumn id="25" name="25" dataDxfId="279"/>
    <tableColumn id="26" name="26" dataDxfId="278"/>
    <tableColumn id="27" name="27" dataDxfId="277"/>
    <tableColumn id="28" name="28" dataDxfId="276"/>
    <tableColumn id="29" name="29" dataDxfId="275"/>
    <tableColumn id="30" name="30" dataDxfId="274"/>
    <tableColumn id="31" name="31" dataDxfId="273"/>
  </tableColumns>
  <tableStyleInfo name="TableStyleLight2" showFirstColumn="0" showLastColumn="0" showRowStripes="1" showColumnStripes="0"/>
</table>
</file>

<file path=xl/tables/table15.xml><?xml version="1.0" encoding="utf-8"?>
<table xmlns="http://schemas.openxmlformats.org/spreadsheetml/2006/main" id="6" name="Table2104789113014315644" displayName="Table2104789113014315644" ref="B17:G18" totalsRowShown="0" headerRowDxfId="2413" dataDxfId="2412" tableBorderDxfId="2411">
  <autoFilter ref="B17:G18"/>
  <tableColumns count="6">
    <tableColumn id="1" name="Kategoria" dataDxfId="2410"/>
    <tableColumn id="2" name="Oczekiwane" dataDxfId="2409">
      <calculatedColumnFormula>SUM(C31,C43,C65,C72,C79)</calculatedColumnFormula>
    </tableColumn>
    <tableColumn id="3" name="Rzeczywiste" dataDxfId="2408">
      <calculatedColumnFormula>SUM(D31,D43,D65,D72,D79)</calculatedColumnFormula>
    </tableColumn>
    <tableColumn id="4" name="Różnica" dataDxfId="2407">
      <calculatedColumnFormula>Table2104789113014315644[Oczekiwane]-Table2104789113014315644[Rzeczywiste]</calculatedColumnFormula>
    </tableColumn>
    <tableColumn id="5" name="% Wykonania" dataDxfId="2406">
      <calculatedColumnFormula>IFERROR(D18/C18,"")</calculatedColumnFormula>
    </tableColumn>
    <tableColumn id="6" name="Komentarz" dataDxfId="2405"/>
  </tableColumns>
  <tableStyleInfo name="TableStyleLight2" showFirstColumn="0" showLastColumn="0" showRowStripes="1" showColumnStripes="0"/>
</table>
</file>

<file path=xl/tables/table150.xml><?xml version="1.0" encoding="utf-8"?>
<table xmlns="http://schemas.openxmlformats.org/spreadsheetml/2006/main" id="150" name="Table139973861251381721385034476086125151" displayName="Table139973861251381721385034476086125151" ref="I20:AM30" totalsRowShown="0" headerRowDxfId="272" dataDxfId="271">
  <autoFilter ref="I20:AM30"/>
  <tableColumns count="31">
    <tableColumn id="1" name="1" dataDxfId="270"/>
    <tableColumn id="2" name="2" dataDxfId="269"/>
    <tableColumn id="3" name="3" dataDxfId="268"/>
    <tableColumn id="4" name="4" dataDxfId="267"/>
    <tableColumn id="5" name="5" dataDxfId="266"/>
    <tableColumn id="6" name="6" dataDxfId="265"/>
    <tableColumn id="7" name="7" dataDxfId="264"/>
    <tableColumn id="8" name="8" dataDxfId="263"/>
    <tableColumn id="9" name="9" dataDxfId="262"/>
    <tableColumn id="10" name="10" dataDxfId="261"/>
    <tableColumn id="11" name="11" dataDxfId="260"/>
    <tableColumn id="12" name="12" dataDxfId="259"/>
    <tableColumn id="13" name="13" dataDxfId="258"/>
    <tableColumn id="14" name="14" dataDxfId="257"/>
    <tableColumn id="15" name="15" dataDxfId="256"/>
    <tableColumn id="16" name="16" dataDxfId="255"/>
    <tableColumn id="17" name="17" dataDxfId="254"/>
    <tableColumn id="18" name="18" dataDxfId="253"/>
    <tableColumn id="19" name="19" dataDxfId="252"/>
    <tableColumn id="20" name="20" dataDxfId="251"/>
    <tableColumn id="21" name="21" dataDxfId="250"/>
    <tableColumn id="22" name="22" dataDxfId="249"/>
    <tableColumn id="23" name="23" dataDxfId="248"/>
    <tableColumn id="24" name="24" dataDxfId="247"/>
    <tableColumn id="25" name="25" dataDxfId="246"/>
    <tableColumn id="26" name="26" dataDxfId="245"/>
    <tableColumn id="27" name="27" dataDxfId="244"/>
    <tableColumn id="28" name="28" dataDxfId="243"/>
    <tableColumn id="29" name="29" dataDxfId="242"/>
    <tableColumn id="30" name="30" dataDxfId="241"/>
    <tableColumn id="31" name="31" dataDxfId="240"/>
  </tableColumns>
  <tableStyleInfo name="TableStyleLight2" showFirstColumn="0" showLastColumn="0" showRowStripes="1" showColumnStripes="0"/>
</table>
</file>

<file path=xl/tables/table151.xml><?xml version="1.0" encoding="utf-8"?>
<table xmlns="http://schemas.openxmlformats.org/spreadsheetml/2006/main" id="151" name="Table109670831221351691354735486187126152" displayName="Table109670831221351691354735486187126152" ref="I66:AM71" totalsRowShown="0" headerRowDxfId="239" dataDxfId="238">
  <autoFilter ref="I66:AM71"/>
  <tableColumns count="31">
    <tableColumn id="1" name="1" dataDxfId="237"/>
    <tableColumn id="2" name="2" dataDxfId="236"/>
    <tableColumn id="3" name="3" dataDxfId="235"/>
    <tableColumn id="4" name="4" dataDxfId="234"/>
    <tableColumn id="5" name="5" dataDxfId="233"/>
    <tableColumn id="6" name="6" dataDxfId="232"/>
    <tableColumn id="7" name="7" dataDxfId="231"/>
    <tableColumn id="8" name="8" dataDxfId="230"/>
    <tableColumn id="9" name="9" dataDxfId="229"/>
    <tableColumn id="10" name="10" dataDxfId="228"/>
    <tableColumn id="11" name="11" dataDxfId="227"/>
    <tableColumn id="12" name="12" dataDxfId="226"/>
    <tableColumn id="13" name="13" dataDxfId="225"/>
    <tableColumn id="14" name="14" dataDxfId="224"/>
    <tableColumn id="15" name="15" dataDxfId="223"/>
    <tableColumn id="16" name="16" dataDxfId="222"/>
    <tableColumn id="17" name="17" dataDxfId="221"/>
    <tableColumn id="18" name="18" dataDxfId="220"/>
    <tableColumn id="19" name="19" dataDxfId="219"/>
    <tableColumn id="20" name="20" dataDxfId="218"/>
    <tableColumn id="21" name="21" dataDxfId="217"/>
    <tableColumn id="22" name="22" dataDxfId="216"/>
    <tableColumn id="23" name="23" dataDxfId="215"/>
    <tableColumn id="24" name="24" dataDxfId="214"/>
    <tableColumn id="25" name="25" dataDxfId="213"/>
    <tableColumn id="26" name="26" dataDxfId="212"/>
    <tableColumn id="27" name="27" dataDxfId="211"/>
    <tableColumn id="28" name="28" dataDxfId="210"/>
    <tableColumn id="29" name="29" dataDxfId="209"/>
    <tableColumn id="30" name="30" dataDxfId="208"/>
    <tableColumn id="31" name="31" dataDxfId="207"/>
  </tableColumns>
  <tableStyleInfo name="TableStyleLight2" showFirstColumn="0" showLastColumn="0" showRowStripes="1" showColumnStripes="0"/>
</table>
</file>

<file path=xl/tables/table152.xml><?xml version="1.0" encoding="utf-8"?>
<table xmlns="http://schemas.openxmlformats.org/spreadsheetml/2006/main" id="152" name="Table5100748712613915240336496288127153" displayName="Table5100748712613915240336496288127153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206"/>
    <tableColumn id="3" name="Rzeczywiste" dataDxfId="205">
      <calculatedColumnFormula>SUM(I80:AM80)</calculatedColumnFormula>
    </tableColumn>
    <tableColumn id="4" name="Różnica" dataDxfId="204">
      <calculatedColumnFormula>Table51007487126139152403[[#This Row],[Oczekiwane]]-Table51007487126139152403[[#This Row],[Rzeczywiste]]</calculatedColumnFormula>
    </tableColumn>
    <tableColumn id="5" name="% Wykonania" dataDxfId="203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53.xml><?xml version="1.0" encoding="utf-8"?>
<table xmlns="http://schemas.openxmlformats.org/spreadsheetml/2006/main" id="153" name="Table39468811201331463922375076102128154" displayName="Table39468811201331463922375076102128154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200"/>
    <tableColumn id="3" name="Rzeczywiste" dataDxfId="199"/>
    <tableColumn id="4" name="Różnica" dataDxfId="198"/>
    <tableColumn id="5" name="% Wykonania" dataDxfId="197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54.xml><?xml version="1.0" encoding="utf-8"?>
<table xmlns="http://schemas.openxmlformats.org/spreadsheetml/2006/main" id="154" name="Table510074871261391524023385177103129155" displayName="Table510074871261391524023385177103129155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196"/>
    <tableColumn id="3" name="Rzeczywiste" dataDxfId="195">
      <calculatedColumnFormula>SUM(I32:AM32)</calculatedColumnFormula>
    </tableColumn>
    <tableColumn id="4" name="Różnica" dataDxfId="194">
      <calculatedColumnFormula>Table510074871261391524023385177103129155[[#This Row],[Oczekiwane]]-Table510074871261391524023385177103129155[[#This Row],[Rzeczywiste]]</calculatedColumnFormula>
    </tableColumn>
    <tableColumn id="5" name="% Wykonania" dataDxfId="193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55.xml><?xml version="1.0" encoding="utf-8"?>
<table xmlns="http://schemas.openxmlformats.org/spreadsheetml/2006/main" id="155" name="Table610175881271401534124395278104130156" displayName="Table610175881271401534124395278104130156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192"/>
    <tableColumn id="3" name="Rzeczywiste" dataDxfId="191">
      <calculatedColumnFormula>SUM(I44:AM44)</calculatedColumnFormula>
    </tableColumn>
    <tableColumn id="4" name="Różnica" dataDxfId="190">
      <calculatedColumnFormula>Table610175881271401534124395278104130156[[#This Row],[Oczekiwane]]-Table610175881271401534124395278104130156[[#This Row],[Rzeczywiste]]</calculatedColumnFormula>
    </tableColumn>
    <tableColumn id="5" name="% Wykonania" dataDxfId="189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56.xml><?xml version="1.0" encoding="utf-8"?>
<table xmlns="http://schemas.openxmlformats.org/spreadsheetml/2006/main" id="156" name="Table710276891281411544225405379105131157" displayName="Table710276891281411544225405379105131157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188"/>
    <tableColumn id="3" name="Rzeczywiste" dataDxfId="187">
      <calculatedColumnFormula>SUM(I66:AM66)</calculatedColumnFormula>
    </tableColumn>
    <tableColumn id="4" name="Różnica" dataDxfId="186">
      <calculatedColumnFormula>Table710276891281411544225405379105131157[[#This Row],[Oczekiwane]]-Table710276891281411544225405379105131157[[#This Row],[Rzeczywiste]]</calculatedColumnFormula>
    </tableColumn>
    <tableColumn id="5" name="% Wykonania" dataDxfId="185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57.xml><?xml version="1.0" encoding="utf-8"?>
<table xmlns="http://schemas.openxmlformats.org/spreadsheetml/2006/main" id="157" name="Table810377901291421554326415480106132158" displayName="Table810377901291421554326415480106132158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184"/>
    <tableColumn id="3" name="Rzeczywiste" dataDxfId="183">
      <calculatedColumnFormula>SUM(I73:AM73)</calculatedColumnFormula>
    </tableColumn>
    <tableColumn id="4" name="Różnica" dataDxfId="182">
      <calculatedColumnFormula>Table810377901291421554326415480106132158[[#This Row],[Oczekiwane]]-Table810377901291421554326415480106132158[[#This Row],[Rzeczywiste]]</calculatedColumnFormula>
    </tableColumn>
    <tableColumn id="5" name="% Wykonania" dataDxfId="181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58.xml><?xml version="1.0" encoding="utf-8"?>
<table xmlns="http://schemas.openxmlformats.org/spreadsheetml/2006/main" id="158" name="Table210478911301431564429425581107133159" displayName="Table210478911301431564429425581107133159" ref="B17:G18" totalsRowShown="0" headerRowDxfId="180" dataDxfId="179" tableBorderDxfId="178">
  <autoFilter ref="B17:G18"/>
  <tableColumns count="6">
    <tableColumn id="1" name="Kategoria" dataDxfId="177"/>
    <tableColumn id="2" name="Oczekiwane" dataDxfId="176">
      <calculatedColumnFormula>SUM(C31,C43,C65,C72,C79)</calculatedColumnFormula>
    </tableColumn>
    <tableColumn id="3" name="Rzeczywiste" dataDxfId="175">
      <calculatedColumnFormula>SUM(D31,D43,D65,D72,D79)</calculatedColumnFormula>
    </tableColumn>
    <tableColumn id="4" name="Różnica" dataDxfId="174">
      <calculatedColumnFormula>Table210478911301431564429425581107133159[Oczekiwane]-Table210478911301431564429425581107133159[Rzeczywiste]</calculatedColumnFormula>
    </tableColumn>
    <tableColumn id="5" name="% Wykonania" dataDxfId="173">
      <calculatedColumnFormula>IFERROR(D18/C18,"")</calculatedColumnFormula>
    </tableColumn>
    <tableColumn id="6" name="Komentarz" dataDxfId="172"/>
  </tableColumns>
  <tableStyleInfo name="TableStyleLight2" showFirstColumn="0" showLastColumn="0" showRowStripes="1" showColumnStripes="0"/>
</table>
</file>

<file path=xl/tables/table159.xml><?xml version="1.0" encoding="utf-8"?>
<table xmlns="http://schemas.openxmlformats.org/spreadsheetml/2006/main" id="159" name="Table410579921311441574530435682108134160" displayName="Table410579921311441574530435682108134160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171"/>
    <tableColumn id="3" name="Rzeczywiste" dataDxfId="170">
      <calculatedColumnFormula>SUM(I20:AM20)</calculatedColumnFormula>
    </tableColumn>
    <tableColumn id="4" name="Różnica" dataDxfId="169">
      <calculatedColumnFormula>Table410579921311441574530435682108134160[[#This Row],[Oczekiwane]]-Table410579921311441574530435682108134160[[#This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6.xml><?xml version="1.0" encoding="utf-8"?>
<table xmlns="http://schemas.openxmlformats.org/spreadsheetml/2006/main" id="7" name="Table4105799213114415745" displayName="Table4105799213114415745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2404"/>
    <tableColumn id="3" name="Rzeczywiste" dataDxfId="2403">
      <calculatedColumnFormula>SUM(I20:AM20)</calculatedColumnFormula>
    </tableColumn>
    <tableColumn id="4" name="Różnica" dataDxfId="2402">
      <calculatedColumnFormula>Table4105799213114415745[[#This Row],[Oczekiwane]]-Table4105799213114415745[[#This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60.xml><?xml version="1.0" encoding="utf-8"?>
<table xmlns="http://schemas.openxmlformats.org/spreadsheetml/2006/main" id="160" name="Table99569821211341681344631445783109135161" displayName="Table99569821211341681344631445783109135161" ref="I73:AM78" totalsRowShown="0" headerRowDxfId="168" dataDxfId="167">
  <autoFilter ref="I73:AM78"/>
  <tableColumns count="31">
    <tableColumn id="1" name="1" dataDxfId="166"/>
    <tableColumn id="2" name="2" dataDxfId="165"/>
    <tableColumn id="3" name="3" dataDxfId="164"/>
    <tableColumn id="4" name="4" dataDxfId="163"/>
    <tableColumn id="5" name="5" dataDxfId="162"/>
    <tableColumn id="6" name="6" dataDxfId="161"/>
    <tableColumn id="7" name="7" dataDxfId="160"/>
    <tableColumn id="8" name="8" dataDxfId="159"/>
    <tableColumn id="9" name="9" dataDxfId="158"/>
    <tableColumn id="10" name="10" dataDxfId="157"/>
    <tableColumn id="11" name="11" dataDxfId="156"/>
    <tableColumn id="12" name="12" dataDxfId="155"/>
    <tableColumn id="13" name="13" dataDxfId="154"/>
    <tableColumn id="14" name="14" dataDxfId="153"/>
    <tableColumn id="15" name="15" dataDxfId="152"/>
    <tableColumn id="16" name="16" dataDxfId="151"/>
    <tableColumn id="17" name="17" dataDxfId="150"/>
    <tableColumn id="18" name="18" dataDxfId="149"/>
    <tableColumn id="19" name="19" dataDxfId="148"/>
    <tableColumn id="20" name="20" dataDxfId="147"/>
    <tableColumn id="21" name="21" dataDxfId="146"/>
    <tableColumn id="22" name="22" dataDxfId="145"/>
    <tableColumn id="23" name="23" dataDxfId="144"/>
    <tableColumn id="24" name="24" dataDxfId="143"/>
    <tableColumn id="25" name="25" dataDxfId="142"/>
    <tableColumn id="26" name="26" dataDxfId="141"/>
    <tableColumn id="27" name="27" dataDxfId="140"/>
    <tableColumn id="28" name="28" dataDxfId="139"/>
    <tableColumn id="29" name="29" dataDxfId="138"/>
    <tableColumn id="30" name="30" dataDxfId="137"/>
    <tableColumn id="31" name="31" dataDxfId="136"/>
  </tableColumns>
  <tableStyleInfo name="TableStyleLight2" showFirstColumn="0" showLastColumn="0" showRowStripes="1" showColumnStripes="0"/>
</table>
</file>

<file path=xl/tables/table161.xml><?xml version="1.0" encoding="utf-8"?>
<table xmlns="http://schemas.openxmlformats.org/spreadsheetml/2006/main" id="161" name="Table119771841231361701364832455884110136162" displayName="Table119771841231361701364832455884110136162" ref="I44:AM64" totalsRowShown="0" headerRowDxfId="135" dataDxfId="134">
  <autoFilter ref="I44:AM64"/>
  <tableColumns count="31">
    <tableColumn id="1" name="1" dataDxfId="133">
      <calculatedColumnFormula>0</calculatedColumnFormula>
    </tableColumn>
    <tableColumn id="2" name="2" dataDxfId="132">
      <calculatedColumnFormula>0</calculatedColumnFormula>
    </tableColumn>
    <tableColumn id="3" name="3" dataDxfId="131">
      <calculatedColumnFormula>0</calculatedColumnFormula>
    </tableColumn>
    <tableColumn id="4" name="4" dataDxfId="130">
      <calculatedColumnFormula>0</calculatedColumnFormula>
    </tableColumn>
    <tableColumn id="5" name="5" dataDxfId="129">
      <calculatedColumnFormula>0</calculatedColumnFormula>
    </tableColumn>
    <tableColumn id="6" name="6" dataDxfId="128">
      <calculatedColumnFormula>0</calculatedColumnFormula>
    </tableColumn>
    <tableColumn id="7" name="7" dataDxfId="127">
      <calculatedColumnFormula>0</calculatedColumnFormula>
    </tableColumn>
    <tableColumn id="8" name="8" dataDxfId="126">
      <calculatedColumnFormula>0</calculatedColumnFormula>
    </tableColumn>
    <tableColumn id="9" name="9" dataDxfId="125">
      <calculatedColumnFormula>0</calculatedColumnFormula>
    </tableColumn>
    <tableColumn id="10" name="10" dataDxfId="124">
      <calculatedColumnFormula>0</calculatedColumnFormula>
    </tableColumn>
    <tableColumn id="11" name="11" dataDxfId="123">
      <calculatedColumnFormula>0</calculatedColumnFormula>
    </tableColumn>
    <tableColumn id="12" name="12" dataDxfId="122">
      <calculatedColumnFormula>0</calculatedColumnFormula>
    </tableColumn>
    <tableColumn id="13" name="13" dataDxfId="121">
      <calculatedColumnFormula>0</calculatedColumnFormula>
    </tableColumn>
    <tableColumn id="14" name="14" dataDxfId="120">
      <calculatedColumnFormula>0</calculatedColumnFormula>
    </tableColumn>
    <tableColumn id="15" name="15" dataDxfId="119">
      <calculatedColumnFormula>0</calculatedColumnFormula>
    </tableColumn>
    <tableColumn id="16" name="16" dataDxfId="118">
      <calculatedColumnFormula>0</calculatedColumnFormula>
    </tableColumn>
    <tableColumn id="17" name="17" dataDxfId="117">
      <calculatedColumnFormula>0</calculatedColumnFormula>
    </tableColumn>
    <tableColumn id="18" name="18" dataDxfId="116">
      <calculatedColumnFormula>0</calculatedColumnFormula>
    </tableColumn>
    <tableColumn id="19" name="19" dataDxfId="115">
      <calculatedColumnFormula>0</calculatedColumnFormula>
    </tableColumn>
    <tableColumn id="20" name="20" dataDxfId="114">
      <calculatedColumnFormula>0</calculatedColumnFormula>
    </tableColumn>
    <tableColumn id="21" name="21" dataDxfId="113">
      <calculatedColumnFormula>0</calculatedColumnFormula>
    </tableColumn>
    <tableColumn id="22" name="22" dataDxfId="112">
      <calculatedColumnFormula>0</calculatedColumnFormula>
    </tableColumn>
    <tableColumn id="23" name="23" dataDxfId="111">
      <calculatedColumnFormula>0</calculatedColumnFormula>
    </tableColumn>
    <tableColumn id="24" name="24" dataDxfId="110">
      <calculatedColumnFormula>0</calculatedColumnFormula>
    </tableColumn>
    <tableColumn id="25" name="25" dataDxfId="109">
      <calculatedColumnFormula>0</calculatedColumnFormula>
    </tableColumn>
    <tableColumn id="26" name="26" dataDxfId="108">
      <calculatedColumnFormula>0</calculatedColumnFormula>
    </tableColumn>
    <tableColumn id="27" name="27" dataDxfId="107">
      <calculatedColumnFormula>0</calculatedColumnFormula>
    </tableColumn>
    <tableColumn id="28" name="28" dataDxfId="106">
      <calculatedColumnFormula>0</calculatedColumnFormula>
    </tableColumn>
    <tableColumn id="29" name="29" dataDxfId="105">
      <calculatedColumnFormula>0</calculatedColumnFormula>
    </tableColumn>
    <tableColumn id="30" name="30" dataDxfId="104">
      <calculatedColumnFormula>0</calculatedColumnFormula>
    </tableColumn>
    <tableColumn id="31" name="31" dataDxfId="103">
      <calculatedColumnFormula>0</calculatedColumnFormula>
    </tableColumn>
  </tableColumns>
  <tableStyleInfo name="TableStyleLight2" showFirstColumn="0" showLastColumn="0" showRowStripes="1" showColumnStripes="0"/>
</table>
</file>

<file path=xl/tables/table162.xml><?xml version="1.0" encoding="utf-8"?>
<table xmlns="http://schemas.openxmlformats.org/spreadsheetml/2006/main" id="162" name="Table129872851241371711374933465985111137163" displayName="Table129872851241371711374933465985111137163" ref="I32:AM42" totalsRowShown="0" headerRowDxfId="102" dataDxfId="101">
  <autoFilter ref="I32:AM42"/>
  <tableColumns count="31">
    <tableColumn id="1" name="1" dataDxfId="100"/>
    <tableColumn id="2" name="2" dataDxfId="99"/>
    <tableColumn id="3" name="3" dataDxfId="98"/>
    <tableColumn id="4" name="4" dataDxfId="97"/>
    <tableColumn id="5" name="5" dataDxfId="96"/>
    <tableColumn id="6" name="6" dataDxfId="95"/>
    <tableColumn id="7" name="7" dataDxfId="94"/>
    <tableColumn id="8" name="8" dataDxfId="93"/>
    <tableColumn id="9" name="9" dataDxfId="92"/>
    <tableColumn id="10" name="10" dataDxfId="91"/>
    <tableColumn id="11" name="11" dataDxfId="90"/>
    <tableColumn id="12" name="12" dataDxfId="89"/>
    <tableColumn id="13" name="13" dataDxfId="88"/>
    <tableColumn id="14" name="14" dataDxfId="87"/>
    <tableColumn id="15" name="15" dataDxfId="86"/>
    <tableColumn id="16" name="16" dataDxfId="85"/>
    <tableColumn id="17" name="17" dataDxfId="84"/>
    <tableColumn id="18" name="18" dataDxfId="83"/>
    <tableColumn id="19" name="19" dataDxfId="82"/>
    <tableColumn id="20" name="20" dataDxfId="81"/>
    <tableColumn id="21" name="21" dataDxfId="80"/>
    <tableColumn id="22" name="22" dataDxfId="79"/>
    <tableColumn id="23" name="23" dataDxfId="78"/>
    <tableColumn id="24" name="24" dataDxfId="77"/>
    <tableColumn id="25" name="25" dataDxfId="76"/>
    <tableColumn id="26" name="26" dataDxfId="75"/>
    <tableColumn id="27" name="27" dataDxfId="74"/>
    <tableColumn id="28" name="28" dataDxfId="73"/>
    <tableColumn id="29" name="29" dataDxfId="72"/>
    <tableColumn id="30" name="30" dataDxfId="71"/>
    <tableColumn id="31" name="31" dataDxfId="70"/>
  </tableColumns>
  <tableStyleInfo name="TableStyleLight2" showFirstColumn="0" showLastColumn="0" showRowStripes="1" showColumnStripes="0"/>
</table>
</file>

<file path=xl/tables/table163.xml><?xml version="1.0" encoding="utf-8"?>
<table xmlns="http://schemas.openxmlformats.org/spreadsheetml/2006/main" id="163" name="Table139973861251381721385034476086112138164" displayName="Table139973861251381721385034476086112138164" ref="I20:AM30" totalsRowShown="0" headerRowDxfId="69" dataDxfId="68">
  <autoFilter ref="I20:AM30"/>
  <tableColumns count="31">
    <tableColumn id="1" name="1" dataDxfId="67"/>
    <tableColumn id="2" name="2" dataDxfId="66"/>
    <tableColumn id="3" name="3" dataDxfId="65"/>
    <tableColumn id="4" name="4" dataDxfId="64"/>
    <tableColumn id="5" name="5" dataDxfId="63"/>
    <tableColumn id="6" name="6" dataDxfId="62"/>
    <tableColumn id="7" name="7" dataDxfId="61"/>
    <tableColumn id="8" name="8" dataDxfId="60"/>
    <tableColumn id="9" name="9" dataDxfId="59"/>
    <tableColumn id="10" name="10" dataDxfId="58"/>
    <tableColumn id="11" name="11" dataDxfId="57"/>
    <tableColumn id="12" name="12" dataDxfId="56"/>
    <tableColumn id="13" name="13" dataDxfId="55"/>
    <tableColumn id="14" name="14" dataDxfId="54"/>
    <tableColumn id="15" name="15" dataDxfId="53"/>
    <tableColumn id="16" name="16" dataDxfId="52"/>
    <tableColumn id="17" name="17" dataDxfId="51"/>
    <tableColumn id="18" name="18" dataDxfId="50"/>
    <tableColumn id="19" name="19" dataDxfId="49"/>
    <tableColumn id="20" name="20" dataDxfId="48"/>
    <tableColumn id="21" name="21" dataDxfId="47"/>
    <tableColumn id="22" name="22" dataDxfId="46"/>
    <tableColumn id="23" name="23" dataDxfId="45"/>
    <tableColumn id="24" name="24" dataDxfId="44"/>
    <tableColumn id="25" name="25" dataDxfId="43"/>
    <tableColumn id="26" name="26" dataDxfId="42"/>
    <tableColumn id="27" name="27" dataDxfId="41"/>
    <tableColumn id="28" name="28" dataDxfId="40"/>
    <tableColumn id="29" name="29" dataDxfId="39"/>
    <tableColumn id="30" name="30" dataDxfId="38"/>
    <tableColumn id="31" name="31" dataDxfId="37"/>
  </tableColumns>
  <tableStyleInfo name="TableStyleLight2" showFirstColumn="0" showLastColumn="0" showRowStripes="1" showColumnStripes="0"/>
</table>
</file>

<file path=xl/tables/table164.xml><?xml version="1.0" encoding="utf-8"?>
<table xmlns="http://schemas.openxmlformats.org/spreadsheetml/2006/main" id="164" name="Table109670831221351691354735486187113139165" displayName="Table109670831221351691354735486187113139165" ref="I66:AM71" totalsRowShown="0" headerRowDxfId="36" dataDxfId="35">
  <autoFilter ref="I66:AM71"/>
  <tableColumns count="31">
    <tableColumn id="1" name="1" dataDxfId="34"/>
    <tableColumn id="2" name="2" dataDxfId="33"/>
    <tableColumn id="3" name="3" dataDxfId="32"/>
    <tableColumn id="4" name="4" dataDxfId="31"/>
    <tableColumn id="5" name="5" dataDxfId="30"/>
    <tableColumn id="6" name="6" dataDxfId="29"/>
    <tableColumn id="7" name="7" dataDxfId="28"/>
    <tableColumn id="8" name="8" dataDxfId="27"/>
    <tableColumn id="9" name="9" dataDxfId="26"/>
    <tableColumn id="10" name="10" dataDxfId="25"/>
    <tableColumn id="11" name="11" dataDxfId="24"/>
    <tableColumn id="12" name="12" dataDxfId="23"/>
    <tableColumn id="13" name="13" dataDxfId="22"/>
    <tableColumn id="14" name="14" dataDxfId="21"/>
    <tableColumn id="15" name="15" dataDxfId="20"/>
    <tableColumn id="16" name="16" dataDxfId="19"/>
    <tableColumn id="17" name="17" dataDxfId="18"/>
    <tableColumn id="18" name="18" dataDxfId="17"/>
    <tableColumn id="19" name="19" dataDxfId="16"/>
    <tableColumn id="20" name="20" dataDxfId="15"/>
    <tableColumn id="21" name="21" dataDxfId="14"/>
    <tableColumn id="22" name="22" dataDxfId="13"/>
    <tableColumn id="23" name="23" dataDxfId="12"/>
    <tableColumn id="24" name="24" dataDxfId="11"/>
    <tableColumn id="25" name="25" dataDxfId="10"/>
    <tableColumn id="26" name="26" dataDxfId="9"/>
    <tableColumn id="27" name="27" dataDxfId="8"/>
    <tableColumn id="28" name="28" dataDxfId="7"/>
    <tableColumn id="29" name="29" dataDxfId="6"/>
    <tableColumn id="30" name="30" dataDxfId="5"/>
    <tableColumn id="31" name="31" dataDxfId="4"/>
  </tableColumns>
  <tableStyleInfo name="TableStyleLight2" showFirstColumn="0" showLastColumn="0" showRowStripes="1" showColumnStripes="0"/>
</table>
</file>

<file path=xl/tables/table165.xml><?xml version="1.0" encoding="utf-8"?>
<table xmlns="http://schemas.openxmlformats.org/spreadsheetml/2006/main" id="165" name="Table5100748712613915240336496288114140166" displayName="Table5100748712613915240336496288114140166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3"/>
    <tableColumn id="3" name="Rzeczywiste" dataDxfId="2">
      <calculatedColumnFormula>SUM(I80:AM80)</calculatedColumnFormula>
    </tableColumn>
    <tableColumn id="4" name="Różnica" dataDxfId="1">
      <calculatedColumnFormula>Table51007487126139152403[[#This Row],[Oczekiwane]]-Table51007487126139152403[[#This Row],[Rzeczywiste]]</calculatedColumnFormula>
    </tableColumn>
    <tableColumn id="5" name="% Wykonania" dataDxfId="0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id="8" name="Table995698212113416813446" displayName="Table995698212113416813446" ref="I73:AM78" totalsRowShown="0" headerRowDxfId="2401" dataDxfId="2400">
  <autoFilter ref="I73:AM78"/>
  <tableColumns count="31">
    <tableColumn id="1" name="1" dataDxfId="2399"/>
    <tableColumn id="2" name="2" dataDxfId="2398"/>
    <tableColumn id="3" name="3" dataDxfId="2397"/>
    <tableColumn id="4" name="4" dataDxfId="2396"/>
    <tableColumn id="5" name="5" dataDxfId="2395"/>
    <tableColumn id="6" name="6" dataDxfId="2394"/>
    <tableColumn id="7" name="7" dataDxfId="2393"/>
    <tableColumn id="8" name="8" dataDxfId="2392"/>
    <tableColumn id="9" name="9" dataDxfId="2391"/>
    <tableColumn id="10" name="10" dataDxfId="2390"/>
    <tableColumn id="11" name="11" dataDxfId="2389"/>
    <tableColumn id="12" name="12" dataDxfId="2388"/>
    <tableColumn id="13" name="13" dataDxfId="2387"/>
    <tableColumn id="14" name="14" dataDxfId="2386"/>
    <tableColumn id="15" name="15" dataDxfId="2385"/>
    <tableColumn id="16" name="16" dataDxfId="2384"/>
    <tableColumn id="17" name="17" dataDxfId="2383"/>
    <tableColumn id="18" name="18" dataDxfId="2382"/>
    <tableColumn id="19" name="19" dataDxfId="2381"/>
    <tableColumn id="20" name="20" dataDxfId="2380"/>
    <tableColumn id="21" name="21" dataDxfId="2379"/>
    <tableColumn id="22" name="22" dataDxfId="2378"/>
    <tableColumn id="23" name="23" dataDxfId="2377"/>
    <tableColumn id="24" name="24" dataDxfId="2376"/>
    <tableColumn id="25" name="25" dataDxfId="2375"/>
    <tableColumn id="26" name="26" dataDxfId="2374"/>
    <tableColumn id="27" name="27" dataDxfId="2373"/>
    <tableColumn id="28" name="28" dataDxfId="2372"/>
    <tableColumn id="29" name="29" dataDxfId="2371"/>
    <tableColumn id="30" name="30" dataDxfId="2370"/>
    <tableColumn id="31" name="31" dataDxfId="2369"/>
  </tableColumns>
  <tableStyleInfo name="TableStyleLight2" showFirstColumn="0" showLastColumn="0" showRowStripes="1" showColumnStripes="0"/>
</table>
</file>

<file path=xl/tables/table18.xml><?xml version="1.0" encoding="utf-8"?>
<table xmlns="http://schemas.openxmlformats.org/spreadsheetml/2006/main" id="9" name="Table1197718412313617013648" displayName="Table1197718412313617013648" ref="I44:AM64" totalsRowShown="0" headerRowDxfId="2368" dataDxfId="2367">
  <autoFilter ref="I44:AM64"/>
  <tableColumns count="31">
    <tableColumn id="1" name="1" dataDxfId="2366">
      <calculatedColumnFormula>0</calculatedColumnFormula>
    </tableColumn>
    <tableColumn id="2" name="2" dataDxfId="2365">
      <calculatedColumnFormula>0</calculatedColumnFormula>
    </tableColumn>
    <tableColumn id="3" name="3" dataDxfId="2364">
      <calculatedColumnFormula>0</calculatedColumnFormula>
    </tableColumn>
    <tableColumn id="4" name="4" dataDxfId="2363">
      <calculatedColumnFormula>0</calculatedColumnFormula>
    </tableColumn>
    <tableColumn id="5" name="5" dataDxfId="2362">
      <calculatedColumnFormula>0</calculatedColumnFormula>
    </tableColumn>
    <tableColumn id="6" name="6" dataDxfId="2361">
      <calculatedColumnFormula>0</calculatedColumnFormula>
    </tableColumn>
    <tableColumn id="7" name="7" dataDxfId="2360">
      <calculatedColumnFormula>0</calculatedColumnFormula>
    </tableColumn>
    <tableColumn id="8" name="8" dataDxfId="2359">
      <calculatedColumnFormula>0</calculatedColumnFormula>
    </tableColumn>
    <tableColumn id="9" name="9" dataDxfId="2358">
      <calculatedColumnFormula>0</calculatedColumnFormula>
    </tableColumn>
    <tableColumn id="10" name="10" dataDxfId="2357">
      <calculatedColumnFormula>0</calculatedColumnFormula>
    </tableColumn>
    <tableColumn id="11" name="11" dataDxfId="2356">
      <calculatedColumnFormula>0</calculatedColumnFormula>
    </tableColumn>
    <tableColumn id="12" name="12" dataDxfId="2355">
      <calculatedColumnFormula>0</calculatedColumnFormula>
    </tableColumn>
    <tableColumn id="13" name="13" dataDxfId="2354">
      <calculatedColumnFormula>0</calculatedColumnFormula>
    </tableColumn>
    <tableColumn id="14" name="14" dataDxfId="2353">
      <calculatedColumnFormula>0</calculatedColumnFormula>
    </tableColumn>
    <tableColumn id="15" name="15" dataDxfId="2352">
      <calculatedColumnFormula>0</calculatedColumnFormula>
    </tableColumn>
    <tableColumn id="16" name="16" dataDxfId="2351">
      <calculatedColumnFormula>0</calculatedColumnFormula>
    </tableColumn>
    <tableColumn id="17" name="17" dataDxfId="2350">
      <calculatedColumnFormula>0</calculatedColumnFormula>
    </tableColumn>
    <tableColumn id="18" name="18" dataDxfId="2349">
      <calculatedColumnFormula>0</calculatedColumnFormula>
    </tableColumn>
    <tableColumn id="19" name="19" dataDxfId="2348">
      <calculatedColumnFormula>0</calculatedColumnFormula>
    </tableColumn>
    <tableColumn id="20" name="20" dataDxfId="2347">
      <calculatedColumnFormula>0</calculatedColumnFormula>
    </tableColumn>
    <tableColumn id="21" name="21" dataDxfId="2346">
      <calculatedColumnFormula>0</calculatedColumnFormula>
    </tableColumn>
    <tableColumn id="22" name="22" dataDxfId="2345">
      <calculatedColumnFormula>0</calculatedColumnFormula>
    </tableColumn>
    <tableColumn id="23" name="23" dataDxfId="2344">
      <calculatedColumnFormula>0</calculatedColumnFormula>
    </tableColumn>
    <tableColumn id="24" name="24" dataDxfId="2343">
      <calculatedColumnFormula>0</calculatedColumnFormula>
    </tableColumn>
    <tableColumn id="25" name="25" dataDxfId="2342">
      <calculatedColumnFormula>0</calculatedColumnFormula>
    </tableColumn>
    <tableColumn id="26" name="26" dataDxfId="2341">
      <calculatedColumnFormula>0</calculatedColumnFormula>
    </tableColumn>
    <tableColumn id="27" name="27" dataDxfId="2340">
      <calculatedColumnFormula>0</calculatedColumnFormula>
    </tableColumn>
    <tableColumn id="28" name="28" dataDxfId="2339">
      <calculatedColumnFormula>0</calculatedColumnFormula>
    </tableColumn>
    <tableColumn id="29" name="29" dataDxfId="2338">
      <calculatedColumnFormula>0</calculatedColumnFormula>
    </tableColumn>
    <tableColumn id="30" name="30" dataDxfId="2337">
      <calculatedColumnFormula>0</calculatedColumnFormula>
    </tableColumn>
    <tableColumn id="31" name="31" dataDxfId="2336">
      <calculatedColumnFormula>0</calculatedColumnFormula>
    </tableColumn>
  </tableColumns>
  <tableStyleInfo name="TableStyleLight2" showFirstColumn="0" showLastColumn="0" showRowStripes="1" showColumnStripes="0"/>
</table>
</file>

<file path=xl/tables/table19.xml><?xml version="1.0" encoding="utf-8"?>
<table xmlns="http://schemas.openxmlformats.org/spreadsheetml/2006/main" id="10" name="Table1298728512413717113749" displayName="Table1298728512413717113749" ref="I32:AM42" totalsRowShown="0" headerRowDxfId="2335" dataDxfId="2334">
  <autoFilter ref="I32:AM42"/>
  <tableColumns count="31">
    <tableColumn id="1" name="1" dataDxfId="2333"/>
    <tableColumn id="2" name="2" dataDxfId="2332"/>
    <tableColumn id="3" name="3" dataDxfId="2331"/>
    <tableColumn id="4" name="4" dataDxfId="2330"/>
    <tableColumn id="5" name="5" dataDxfId="2329"/>
    <tableColumn id="6" name="6" dataDxfId="2328"/>
    <tableColumn id="7" name="7" dataDxfId="2327"/>
    <tableColumn id="8" name="8" dataDxfId="2326"/>
    <tableColumn id="9" name="9" dataDxfId="2325"/>
    <tableColumn id="10" name="10" dataDxfId="2324"/>
    <tableColumn id="11" name="11" dataDxfId="2323"/>
    <tableColumn id="12" name="12" dataDxfId="2322"/>
    <tableColumn id="13" name="13" dataDxfId="2321"/>
    <tableColumn id="14" name="14" dataDxfId="2320"/>
    <tableColumn id="15" name="15" dataDxfId="2319"/>
    <tableColumn id="16" name="16" dataDxfId="2318"/>
    <tableColumn id="17" name="17" dataDxfId="2317"/>
    <tableColumn id="18" name="18" dataDxfId="2316"/>
    <tableColumn id="19" name="19" dataDxfId="2315"/>
    <tableColumn id="20" name="20" dataDxfId="2314"/>
    <tableColumn id="21" name="21" dataDxfId="2313"/>
    <tableColumn id="22" name="22" dataDxfId="2312"/>
    <tableColumn id="23" name="23" dataDxfId="2311"/>
    <tableColumn id="24" name="24" dataDxfId="2310"/>
    <tableColumn id="25" name="25" dataDxfId="2309"/>
    <tableColumn id="26" name="26" dataDxfId="2308"/>
    <tableColumn id="27" name="27" dataDxfId="2307"/>
    <tableColumn id="28" name="28" dataDxfId="2306"/>
    <tableColumn id="29" name="29" dataDxfId="2305"/>
    <tableColumn id="30" name="30" dataDxfId="2304"/>
    <tableColumn id="31" name="31" dataDxfId="2303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5" name="Table510074871261391524016" displayName="Table510074871261391524016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2479"/>
    <tableColumn id="3" name="Rzeczywiste" dataDxfId="2478">
      <calculatedColumnFormula>SUM(#REF!)</calculatedColumnFormula>
    </tableColumn>
    <tableColumn id="4" name="Różnica" dataDxfId="2477">
      <calculatedColumnFormula>Table510074871261391524016[[#This Row],[Oczekiwane]]-Table510074871261391524016[[#This Row],[Rzeczywiste]]</calculatedColumnFormula>
    </tableColumn>
    <tableColumn id="5" name="% Wykonania" dataDxfId="2476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20.xml><?xml version="1.0" encoding="utf-8"?>
<table xmlns="http://schemas.openxmlformats.org/spreadsheetml/2006/main" id="11" name="Table1399738612513817213850" displayName="Table1399738612513817213850" ref="I20:AM30" totalsRowShown="0" headerRowDxfId="2302" dataDxfId="2301">
  <autoFilter ref="I20:AM30"/>
  <tableColumns count="31">
    <tableColumn id="1" name="1" dataDxfId="2300"/>
    <tableColumn id="2" name="2" dataDxfId="2299"/>
    <tableColumn id="3" name="3" dataDxfId="2298"/>
    <tableColumn id="4" name="4" dataDxfId="2297"/>
    <tableColumn id="5" name="5" dataDxfId="2296"/>
    <tableColumn id="6" name="6" dataDxfId="2295"/>
    <tableColumn id="7" name="7" dataDxfId="2294"/>
    <tableColumn id="8" name="8" dataDxfId="2293"/>
    <tableColumn id="9" name="9" dataDxfId="2292"/>
    <tableColumn id="10" name="10" dataDxfId="2291"/>
    <tableColumn id="11" name="11" dataDxfId="2290"/>
    <tableColumn id="12" name="12" dataDxfId="2289"/>
    <tableColumn id="13" name="13" dataDxfId="2288"/>
    <tableColumn id="14" name="14" dataDxfId="2287"/>
    <tableColumn id="15" name="15" dataDxfId="2286"/>
    <tableColumn id="16" name="16" dataDxfId="2285"/>
    <tableColumn id="17" name="17" dataDxfId="2284"/>
    <tableColumn id="18" name="18" dataDxfId="2283"/>
    <tableColumn id="19" name="19" dataDxfId="2282"/>
    <tableColumn id="20" name="20" dataDxfId="2281"/>
    <tableColumn id="21" name="21" dataDxfId="2280"/>
    <tableColumn id="22" name="22" dataDxfId="2279"/>
    <tableColumn id="23" name="23" dataDxfId="2278"/>
    <tableColumn id="24" name="24" dataDxfId="2277"/>
    <tableColumn id="25" name="25" dataDxfId="2276"/>
    <tableColumn id="26" name="26" dataDxfId="2275"/>
    <tableColumn id="27" name="27" dataDxfId="2274"/>
    <tableColumn id="28" name="28" dataDxfId="2273"/>
    <tableColumn id="29" name="29" dataDxfId="2272"/>
    <tableColumn id="30" name="30" dataDxfId="2271"/>
    <tableColumn id="31" name="31" dataDxfId="2270"/>
  </tableColumns>
  <tableStyleInfo name="TableStyleLight2" showFirstColumn="0" showLastColumn="0" showRowStripes="1" showColumnStripes="0"/>
</table>
</file>

<file path=xl/tables/table21.xml><?xml version="1.0" encoding="utf-8"?>
<table xmlns="http://schemas.openxmlformats.org/spreadsheetml/2006/main" id="12" name="Table1096708312213516913547" displayName="Table1096708312213516913547" ref="I66:AM71" totalsRowShown="0" headerRowDxfId="2269" dataDxfId="2268">
  <autoFilter ref="I66:AM71"/>
  <tableColumns count="31">
    <tableColumn id="1" name="1" dataDxfId="2267"/>
    <tableColumn id="2" name="2" dataDxfId="2266"/>
    <tableColumn id="3" name="3" dataDxfId="2265"/>
    <tableColumn id="4" name="4" dataDxfId="2264"/>
    <tableColumn id="5" name="5" dataDxfId="2263"/>
    <tableColumn id="6" name="6" dataDxfId="2262"/>
    <tableColumn id="7" name="7" dataDxfId="2261"/>
    <tableColumn id="8" name="8" dataDxfId="2260"/>
    <tableColumn id="9" name="9" dataDxfId="2259"/>
    <tableColumn id="10" name="10" dataDxfId="2258"/>
    <tableColumn id="11" name="11" dataDxfId="2257"/>
    <tableColumn id="12" name="12" dataDxfId="2256"/>
    <tableColumn id="13" name="13" dataDxfId="2255"/>
    <tableColumn id="14" name="14" dataDxfId="2254"/>
    <tableColumn id="15" name="15" dataDxfId="2253"/>
    <tableColumn id="16" name="16" dataDxfId="2252"/>
    <tableColumn id="17" name="17" dataDxfId="2251"/>
    <tableColumn id="18" name="18" dataDxfId="2250"/>
    <tableColumn id="19" name="19" dataDxfId="2249"/>
    <tableColumn id="20" name="20" dataDxfId="2248"/>
    <tableColumn id="21" name="21" dataDxfId="2247"/>
    <tableColumn id="22" name="22" dataDxfId="2246"/>
    <tableColumn id="23" name="23" dataDxfId="2245"/>
    <tableColumn id="24" name="24" dataDxfId="2244"/>
    <tableColumn id="25" name="25" dataDxfId="2243"/>
    <tableColumn id="26" name="26" dataDxfId="2242"/>
    <tableColumn id="27" name="27" dataDxfId="2241"/>
    <tableColumn id="28" name="28" dataDxfId="2240"/>
    <tableColumn id="29" name="29" dataDxfId="2239"/>
    <tableColumn id="30" name="30" dataDxfId="2238"/>
    <tableColumn id="31" name="31" dataDxfId="2237"/>
  </tableColumns>
  <tableStyleInfo name="TableStyleLight2" showFirstColumn="0" showLastColumn="0" showRowStripes="1" showColumnStripes="0"/>
</table>
</file>

<file path=xl/tables/table22.xml><?xml version="1.0" encoding="utf-8"?>
<table xmlns="http://schemas.openxmlformats.org/spreadsheetml/2006/main" id="13" name="Table51007487126139152403" displayName="Table51007487126139152403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2236"/>
    <tableColumn id="3" name="Rzeczywiste" dataDxfId="2235">
      <calculatedColumnFormula>SUM(I80:AM80)</calculatedColumnFormula>
    </tableColumn>
    <tableColumn id="4" name="Różnica" dataDxfId="2234">
      <calculatedColumnFormula>Table51007487126139152403[[#This Row],[Oczekiwane]]-Table51007487126139152403[[#This Row],[Rzeczywiste]]</calculatedColumnFormula>
    </tableColumn>
    <tableColumn id="5" name="% Wykonania" dataDxfId="2233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23.xml><?xml version="1.0" encoding="utf-8"?>
<table xmlns="http://schemas.openxmlformats.org/spreadsheetml/2006/main" id="21" name="Table39468811201331463922" displayName="Table39468811201331463922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2230"/>
    <tableColumn id="3" name="Rzeczywiste" dataDxfId="2229"/>
    <tableColumn id="4" name="Różnica" dataDxfId="2228"/>
    <tableColumn id="5" name="% Wykonania" dataDxfId="2227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24.xml><?xml version="1.0" encoding="utf-8"?>
<table xmlns="http://schemas.openxmlformats.org/spreadsheetml/2006/main" id="22" name="Table510074871261391524023" displayName="Table510074871261391524023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2226"/>
    <tableColumn id="3" name="Rzeczywiste" dataDxfId="2225">
      <calculatedColumnFormula>SUM(I32:AM32)</calculatedColumnFormula>
    </tableColumn>
    <tableColumn id="4" name="Różnica" dataDxfId="2224">
      <calculatedColumnFormula>Table510074871261391524023[[#This Row],[Oczekiwane]]-Table510074871261391524023[[#This Row],[Rzeczywiste]]</calculatedColumnFormula>
    </tableColumn>
    <tableColumn id="5" name="% Wykonania" dataDxfId="2223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25.xml><?xml version="1.0" encoding="utf-8"?>
<table xmlns="http://schemas.openxmlformats.org/spreadsheetml/2006/main" id="23" name="Table610175881271401534124" displayName="Table610175881271401534124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2222"/>
    <tableColumn id="3" name="Rzeczywiste" dataDxfId="2221">
      <calculatedColumnFormula>SUM(I44:AM44)</calculatedColumnFormula>
    </tableColumn>
    <tableColumn id="4" name="Różnica" dataDxfId="2220">
      <calculatedColumnFormula>Table610175881271401534124[[#This Row],[Oczekiwane]]-Table610175881271401534124[[#This Row],[Rzeczywiste]]</calculatedColumnFormula>
    </tableColumn>
    <tableColumn id="5" name="% Wykonania" dataDxfId="2219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26.xml><?xml version="1.0" encoding="utf-8"?>
<table xmlns="http://schemas.openxmlformats.org/spreadsheetml/2006/main" id="24" name="Table710276891281411544225" displayName="Table710276891281411544225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2218"/>
    <tableColumn id="3" name="Rzeczywiste" dataDxfId="2217">
      <calculatedColumnFormula>SUM(I66:AM66)</calculatedColumnFormula>
    </tableColumn>
    <tableColumn id="4" name="Różnica" dataDxfId="2216">
      <calculatedColumnFormula>Table710276891281411544225[[#This Row],[Oczekiwane]]-Table710276891281411544225[[#This Row],[Rzeczywiste]]</calculatedColumnFormula>
    </tableColumn>
    <tableColumn id="5" name="% Wykonania" dataDxfId="2215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27.xml><?xml version="1.0" encoding="utf-8"?>
<table xmlns="http://schemas.openxmlformats.org/spreadsheetml/2006/main" id="25" name="Table810377901291421554326" displayName="Table810377901291421554326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2214"/>
    <tableColumn id="3" name="Rzeczywiste" dataDxfId="2213">
      <calculatedColumnFormula>SUM(I73:AM73)</calculatedColumnFormula>
    </tableColumn>
    <tableColumn id="4" name="Różnica" dataDxfId="2212">
      <calculatedColumnFormula>Table810377901291421554326[[#This Row],[Oczekiwane]]-Table810377901291421554326[[#This Row],[Rzeczywiste]]</calculatedColumnFormula>
    </tableColumn>
    <tableColumn id="5" name="% Wykonania" dataDxfId="2211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28.xml><?xml version="1.0" encoding="utf-8"?>
<table xmlns="http://schemas.openxmlformats.org/spreadsheetml/2006/main" id="28" name="Table210478911301431564429" displayName="Table210478911301431564429" ref="B17:G18" totalsRowShown="0" headerRowDxfId="2210" dataDxfId="2209" tableBorderDxfId="2208">
  <autoFilter ref="B17:G18"/>
  <tableColumns count="6">
    <tableColumn id="1" name="Kategoria" dataDxfId="2207"/>
    <tableColumn id="2" name="Oczekiwane" dataDxfId="2206">
      <calculatedColumnFormula>SUM(C31,C43,C65,C72,C79)</calculatedColumnFormula>
    </tableColumn>
    <tableColumn id="3" name="Rzeczywiste" dataDxfId="2205">
      <calculatedColumnFormula>SUM(D31,D43,D65,D72,D79)</calculatedColumnFormula>
    </tableColumn>
    <tableColumn id="4" name="Różnica" dataDxfId="2204">
      <calculatedColumnFormula>Table210478911301431564429[Oczekiwane]-Table210478911301431564429[Rzeczywiste]</calculatedColumnFormula>
    </tableColumn>
    <tableColumn id="5" name="% Wykonania" dataDxfId="2203">
      <calculatedColumnFormula>IFERROR(D18/C18,"")</calculatedColumnFormula>
    </tableColumn>
    <tableColumn id="6" name="Komentarz" dataDxfId="2202"/>
  </tableColumns>
  <tableStyleInfo name="TableStyleLight2" showFirstColumn="0" showLastColumn="0" showRowStripes="1" showColumnStripes="0"/>
</table>
</file>

<file path=xl/tables/table29.xml><?xml version="1.0" encoding="utf-8"?>
<table xmlns="http://schemas.openxmlformats.org/spreadsheetml/2006/main" id="29" name="Table410579921311441574530" displayName="Table410579921311441574530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2201"/>
    <tableColumn id="3" name="Rzeczywiste" dataDxfId="2200">
      <calculatedColumnFormula>SUM(I20:AM20)</calculatedColumnFormula>
    </tableColumn>
    <tableColumn id="4" name="Różnica" dataDxfId="2199">
      <calculatedColumnFormula>Table410579921311441574530[[#This Row],[Oczekiwane]]-Table410579921311441574530[[#This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16" name="Table610175881271401534117" displayName="Table610175881271401534117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2475"/>
    <tableColumn id="3" name="Rzeczywiste" dataDxfId="2474">
      <calculatedColumnFormula>SUM(#REF!)</calculatedColumnFormula>
    </tableColumn>
    <tableColumn id="4" name="Różnica" dataDxfId="2473">
      <calculatedColumnFormula>Table610175881271401534117[[#This Row],[Oczekiwane]]-Table610175881271401534117[[#This Row],[Rzeczywiste]]</calculatedColumnFormula>
    </tableColumn>
    <tableColumn id="5" name="% Wykonania" dataDxfId="2472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30.xml><?xml version="1.0" encoding="utf-8"?>
<table xmlns="http://schemas.openxmlformats.org/spreadsheetml/2006/main" id="30" name="Table99569821211341681344631" displayName="Table99569821211341681344631" ref="I73:AM78" totalsRowShown="0" headerRowDxfId="2198" dataDxfId="2197">
  <autoFilter ref="I73:AM78"/>
  <tableColumns count="31">
    <tableColumn id="1" name="1" dataDxfId="2196"/>
    <tableColumn id="2" name="2" dataDxfId="2195"/>
    <tableColumn id="3" name="3" dataDxfId="2194"/>
    <tableColumn id="4" name="4" dataDxfId="2193"/>
    <tableColumn id="5" name="5" dataDxfId="2192"/>
    <tableColumn id="6" name="6" dataDxfId="2191"/>
    <tableColumn id="7" name="7" dataDxfId="2190"/>
    <tableColumn id="8" name="8" dataDxfId="2189"/>
    <tableColumn id="9" name="9" dataDxfId="2188"/>
    <tableColumn id="10" name="10" dataDxfId="2187"/>
    <tableColumn id="11" name="11" dataDxfId="2186"/>
    <tableColumn id="12" name="12" dataDxfId="2185"/>
    <tableColumn id="13" name="13" dataDxfId="2184"/>
    <tableColumn id="14" name="14" dataDxfId="2183"/>
    <tableColumn id="15" name="15" dataDxfId="2182"/>
    <tableColumn id="16" name="16" dataDxfId="2181"/>
    <tableColumn id="17" name="17" dataDxfId="2180"/>
    <tableColumn id="18" name="18" dataDxfId="2179"/>
    <tableColumn id="19" name="19" dataDxfId="2178"/>
    <tableColumn id="20" name="20" dataDxfId="2177"/>
    <tableColumn id="21" name="21" dataDxfId="2176"/>
    <tableColumn id="22" name="22" dataDxfId="2175"/>
    <tableColumn id="23" name="23" dataDxfId="2174"/>
    <tableColumn id="24" name="24" dataDxfId="2173"/>
    <tableColumn id="25" name="25" dataDxfId="2172"/>
    <tableColumn id="26" name="26" dataDxfId="2171"/>
    <tableColumn id="27" name="27" dataDxfId="2170"/>
    <tableColumn id="28" name="28" dataDxfId="2169"/>
    <tableColumn id="29" name="29" dataDxfId="2168"/>
    <tableColumn id="30" name="30" dataDxfId="2167"/>
    <tableColumn id="31" name="31" dataDxfId="2166"/>
  </tableColumns>
  <tableStyleInfo name="TableStyleLight2" showFirstColumn="0" showLastColumn="0" showRowStripes="1" showColumnStripes="0"/>
</table>
</file>

<file path=xl/tables/table31.xml><?xml version="1.0" encoding="utf-8"?>
<table xmlns="http://schemas.openxmlformats.org/spreadsheetml/2006/main" id="31" name="Table119771841231361701364832" displayName="Table119771841231361701364832" ref="I44:AM64" totalsRowShown="0" headerRowDxfId="2165" dataDxfId="2164">
  <autoFilter ref="I44:AM64"/>
  <tableColumns count="31">
    <tableColumn id="1" name="1" dataDxfId="2163">
      <calculatedColumnFormula>0</calculatedColumnFormula>
    </tableColumn>
    <tableColumn id="2" name="2" dataDxfId="2162">
      <calculatedColumnFormula>0</calculatedColumnFormula>
    </tableColumn>
    <tableColumn id="3" name="3" dataDxfId="2161">
      <calculatedColumnFormula>0</calculatedColumnFormula>
    </tableColumn>
    <tableColumn id="4" name="4" dataDxfId="2160">
      <calculatedColumnFormula>0</calculatedColumnFormula>
    </tableColumn>
    <tableColumn id="5" name="5" dataDxfId="2159">
      <calculatedColumnFormula>0</calculatedColumnFormula>
    </tableColumn>
    <tableColumn id="6" name="6" dataDxfId="2158">
      <calculatedColumnFormula>0</calculatedColumnFormula>
    </tableColumn>
    <tableColumn id="7" name="7" dataDxfId="2157">
      <calculatedColumnFormula>0</calculatedColumnFormula>
    </tableColumn>
    <tableColumn id="8" name="8" dataDxfId="2156">
      <calculatedColumnFormula>0</calculatedColumnFormula>
    </tableColumn>
    <tableColumn id="9" name="9" dataDxfId="2155">
      <calculatedColumnFormula>0</calculatedColumnFormula>
    </tableColumn>
    <tableColumn id="10" name="10" dataDxfId="2154">
      <calculatedColumnFormula>0</calculatedColumnFormula>
    </tableColumn>
    <tableColumn id="11" name="11" dataDxfId="2153">
      <calculatedColumnFormula>0</calculatedColumnFormula>
    </tableColumn>
    <tableColumn id="12" name="12" dataDxfId="2152">
      <calculatedColumnFormula>0</calculatedColumnFormula>
    </tableColumn>
    <tableColumn id="13" name="13" dataDxfId="2151">
      <calculatedColumnFormula>0</calculatedColumnFormula>
    </tableColumn>
    <tableColumn id="14" name="14" dataDxfId="2150">
      <calculatedColumnFormula>0</calculatedColumnFormula>
    </tableColumn>
    <tableColumn id="15" name="15" dataDxfId="2149">
      <calculatedColumnFormula>0</calculatedColumnFormula>
    </tableColumn>
    <tableColumn id="16" name="16" dataDxfId="2148">
      <calculatedColumnFormula>0</calculatedColumnFormula>
    </tableColumn>
    <tableColumn id="17" name="17" dataDxfId="2147">
      <calculatedColumnFormula>0</calculatedColumnFormula>
    </tableColumn>
    <tableColumn id="18" name="18" dataDxfId="2146">
      <calculatedColumnFormula>0</calculatedColumnFormula>
    </tableColumn>
    <tableColumn id="19" name="19" dataDxfId="2145">
      <calculatedColumnFormula>0</calculatedColumnFormula>
    </tableColumn>
    <tableColumn id="20" name="20" dataDxfId="2144">
      <calculatedColumnFormula>0</calculatedColumnFormula>
    </tableColumn>
    <tableColumn id="21" name="21" dataDxfId="2143">
      <calculatedColumnFormula>0</calculatedColumnFormula>
    </tableColumn>
    <tableColumn id="22" name="22" dataDxfId="2142">
      <calculatedColumnFormula>0</calculatedColumnFormula>
    </tableColumn>
    <tableColumn id="23" name="23" dataDxfId="2141">
      <calculatedColumnFormula>0</calculatedColumnFormula>
    </tableColumn>
    <tableColumn id="24" name="24" dataDxfId="2140">
      <calculatedColumnFormula>0</calculatedColumnFormula>
    </tableColumn>
    <tableColumn id="25" name="25" dataDxfId="2139">
      <calculatedColumnFormula>0</calculatedColumnFormula>
    </tableColumn>
    <tableColumn id="26" name="26" dataDxfId="2138">
      <calculatedColumnFormula>0</calculatedColumnFormula>
    </tableColumn>
    <tableColumn id="27" name="27" dataDxfId="2137">
      <calculatedColumnFormula>0</calculatedColumnFormula>
    </tableColumn>
    <tableColumn id="28" name="28" dataDxfId="2136">
      <calculatedColumnFormula>0</calculatedColumnFormula>
    </tableColumn>
    <tableColumn id="29" name="29" dataDxfId="2135">
      <calculatedColumnFormula>0</calculatedColumnFormula>
    </tableColumn>
    <tableColumn id="30" name="30" dataDxfId="2134">
      <calculatedColumnFormula>0</calculatedColumnFormula>
    </tableColumn>
    <tableColumn id="31" name="31" dataDxfId="2133">
      <calculatedColumnFormula>0</calculatedColumnFormula>
    </tableColumn>
  </tableColumns>
  <tableStyleInfo name="TableStyleLight2" showFirstColumn="0" showLastColumn="0" showRowStripes="1" showColumnStripes="0"/>
</table>
</file>

<file path=xl/tables/table32.xml><?xml version="1.0" encoding="utf-8"?>
<table xmlns="http://schemas.openxmlformats.org/spreadsheetml/2006/main" id="32" name="Table129872851241371711374933" displayName="Table129872851241371711374933" ref="I32:AM42" totalsRowShown="0" headerRowDxfId="2132" dataDxfId="2131">
  <autoFilter ref="I32:AM42"/>
  <tableColumns count="31">
    <tableColumn id="1" name="1" dataDxfId="2130"/>
    <tableColumn id="2" name="2" dataDxfId="2129"/>
    <tableColumn id="3" name="3" dataDxfId="2128"/>
    <tableColumn id="4" name="4" dataDxfId="2127"/>
    <tableColumn id="5" name="5" dataDxfId="2126"/>
    <tableColumn id="6" name="6" dataDxfId="2125"/>
    <tableColumn id="7" name="7" dataDxfId="2124"/>
    <tableColumn id="8" name="8" dataDxfId="2123"/>
    <tableColumn id="9" name="9" dataDxfId="2122"/>
    <tableColumn id="10" name="10" dataDxfId="2121"/>
    <tableColumn id="11" name="11" dataDxfId="2120"/>
    <tableColumn id="12" name="12" dataDxfId="2119"/>
    <tableColumn id="13" name="13" dataDxfId="2118"/>
    <tableColumn id="14" name="14" dataDxfId="2117"/>
    <tableColumn id="15" name="15" dataDxfId="2116"/>
    <tableColumn id="16" name="16" dataDxfId="2115"/>
    <tableColumn id="17" name="17" dataDxfId="2114"/>
    <tableColumn id="18" name="18" dataDxfId="2113"/>
    <tableColumn id="19" name="19" dataDxfId="2112"/>
    <tableColumn id="20" name="20" dataDxfId="2111"/>
    <tableColumn id="21" name="21" dataDxfId="2110"/>
    <tableColumn id="22" name="22" dataDxfId="2109"/>
    <tableColumn id="23" name="23" dataDxfId="2108"/>
    <tableColumn id="24" name="24" dataDxfId="2107"/>
    <tableColumn id="25" name="25" dataDxfId="2106"/>
    <tableColumn id="26" name="26" dataDxfId="2105"/>
    <tableColumn id="27" name="27" dataDxfId="2104"/>
    <tableColumn id="28" name="28" dataDxfId="2103"/>
    <tableColumn id="29" name="29" dataDxfId="2102"/>
    <tableColumn id="30" name="30" dataDxfId="2101"/>
    <tableColumn id="31" name="31" dataDxfId="2100"/>
  </tableColumns>
  <tableStyleInfo name="TableStyleLight2" showFirstColumn="0" showLastColumn="0" showRowStripes="1" showColumnStripes="0"/>
</table>
</file>

<file path=xl/tables/table33.xml><?xml version="1.0" encoding="utf-8"?>
<table xmlns="http://schemas.openxmlformats.org/spreadsheetml/2006/main" id="33" name="Table139973861251381721385034" displayName="Table139973861251381721385034" ref="I20:AM30" totalsRowShown="0" headerRowDxfId="2099" dataDxfId="2098">
  <autoFilter ref="I20:AM30"/>
  <tableColumns count="31">
    <tableColumn id="1" name="1" dataDxfId="2097"/>
    <tableColumn id="2" name="2" dataDxfId="2096"/>
    <tableColumn id="3" name="3" dataDxfId="2095"/>
    <tableColumn id="4" name="4" dataDxfId="2094"/>
    <tableColumn id="5" name="5" dataDxfId="2093"/>
    <tableColumn id="6" name="6" dataDxfId="2092"/>
    <tableColumn id="7" name="7" dataDxfId="2091"/>
    <tableColumn id="8" name="8" dataDxfId="2090"/>
    <tableColumn id="9" name="9" dataDxfId="2089"/>
    <tableColumn id="10" name="10" dataDxfId="2088"/>
    <tableColumn id="11" name="11" dataDxfId="2087"/>
    <tableColumn id="12" name="12" dataDxfId="2086"/>
    <tableColumn id="13" name="13" dataDxfId="2085"/>
    <tableColumn id="14" name="14" dataDxfId="2084"/>
    <tableColumn id="15" name="15" dataDxfId="2083"/>
    <tableColumn id="16" name="16" dataDxfId="2082"/>
    <tableColumn id="17" name="17" dataDxfId="2081"/>
    <tableColumn id="18" name="18" dataDxfId="2080"/>
    <tableColumn id="19" name="19" dataDxfId="2079"/>
    <tableColumn id="20" name="20" dataDxfId="2078"/>
    <tableColumn id="21" name="21" dataDxfId="2077"/>
    <tableColumn id="22" name="22" dataDxfId="2076"/>
    <tableColumn id="23" name="23" dataDxfId="2075"/>
    <tableColumn id="24" name="24" dataDxfId="2074"/>
    <tableColumn id="25" name="25" dataDxfId="2073"/>
    <tableColumn id="26" name="26" dataDxfId="2072"/>
    <tableColumn id="27" name="27" dataDxfId="2071"/>
    <tableColumn id="28" name="28" dataDxfId="2070"/>
    <tableColumn id="29" name="29" dataDxfId="2069"/>
    <tableColumn id="30" name="30" dataDxfId="2068"/>
    <tableColumn id="31" name="31" dataDxfId="2067"/>
  </tableColumns>
  <tableStyleInfo name="TableStyleLight2" showFirstColumn="0" showLastColumn="0" showRowStripes="1" showColumnStripes="0"/>
</table>
</file>

<file path=xl/tables/table34.xml><?xml version="1.0" encoding="utf-8"?>
<table xmlns="http://schemas.openxmlformats.org/spreadsheetml/2006/main" id="34" name="Table109670831221351691354735" displayName="Table109670831221351691354735" ref="I66:AM71" totalsRowShown="0" headerRowDxfId="2066" dataDxfId="2065">
  <autoFilter ref="I66:AM71"/>
  <tableColumns count="31">
    <tableColumn id="1" name="1" dataDxfId="2064"/>
    <tableColumn id="2" name="2" dataDxfId="2063"/>
    <tableColumn id="3" name="3" dataDxfId="2062"/>
    <tableColumn id="4" name="4" dataDxfId="2061"/>
    <tableColumn id="5" name="5" dataDxfId="2060"/>
    <tableColumn id="6" name="6" dataDxfId="2059"/>
    <tableColumn id="7" name="7" dataDxfId="2058"/>
    <tableColumn id="8" name="8" dataDxfId="2057"/>
    <tableColumn id="9" name="9" dataDxfId="2056"/>
    <tableColumn id="10" name="10" dataDxfId="2055"/>
    <tableColumn id="11" name="11" dataDxfId="2054"/>
    <tableColumn id="12" name="12" dataDxfId="2053"/>
    <tableColumn id="13" name="13" dataDxfId="2052"/>
    <tableColumn id="14" name="14" dataDxfId="2051"/>
    <tableColumn id="15" name="15" dataDxfId="2050"/>
    <tableColumn id="16" name="16" dataDxfId="2049"/>
    <tableColumn id="17" name="17" dataDxfId="2048"/>
    <tableColumn id="18" name="18" dataDxfId="2047"/>
    <tableColumn id="19" name="19" dataDxfId="2046"/>
    <tableColumn id="20" name="20" dataDxfId="2045"/>
    <tableColumn id="21" name="21" dataDxfId="2044"/>
    <tableColumn id="22" name="22" dataDxfId="2043"/>
    <tableColumn id="23" name="23" dataDxfId="2042"/>
    <tableColumn id="24" name="24" dataDxfId="2041"/>
    <tableColumn id="25" name="25" dataDxfId="2040"/>
    <tableColumn id="26" name="26" dataDxfId="2039"/>
    <tableColumn id="27" name="27" dataDxfId="2038"/>
    <tableColumn id="28" name="28" dataDxfId="2037"/>
    <tableColumn id="29" name="29" dataDxfId="2036"/>
    <tableColumn id="30" name="30" dataDxfId="2035"/>
    <tableColumn id="31" name="31" dataDxfId="2034"/>
  </tableColumns>
  <tableStyleInfo name="TableStyleLight2" showFirstColumn="0" showLastColumn="0" showRowStripes="1" showColumnStripes="0"/>
</table>
</file>

<file path=xl/tables/table35.xml><?xml version="1.0" encoding="utf-8"?>
<table xmlns="http://schemas.openxmlformats.org/spreadsheetml/2006/main" id="35" name="Table5100748712613915240336" displayName="Table5100748712613915240336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2033"/>
    <tableColumn id="3" name="Rzeczywiste" dataDxfId="2032">
      <calculatedColumnFormula>SUM(I80:AM80)</calculatedColumnFormula>
    </tableColumn>
    <tableColumn id="4" name="Różnica" dataDxfId="2031">
      <calculatedColumnFormula>Table51007487126139152403[[#This Row],[Oczekiwane]]-Table51007487126139152403[[#This Row],[Rzeczywiste]]</calculatedColumnFormula>
    </tableColumn>
    <tableColumn id="5" name="% Wykonania" dataDxfId="2030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36.xml><?xml version="1.0" encoding="utf-8"?>
<table xmlns="http://schemas.openxmlformats.org/spreadsheetml/2006/main" id="36" name="Table3946881120133146392237" displayName="Table3946881120133146392237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2027"/>
    <tableColumn id="3" name="Rzeczywiste" dataDxfId="2026"/>
    <tableColumn id="4" name="Różnica" dataDxfId="2025"/>
    <tableColumn id="5" name="% Wykonania" dataDxfId="2024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37.xml><?xml version="1.0" encoding="utf-8"?>
<table xmlns="http://schemas.openxmlformats.org/spreadsheetml/2006/main" id="37" name="Table51007487126139152402338" displayName="Table51007487126139152402338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2023"/>
    <tableColumn id="3" name="Rzeczywiste" dataDxfId="2022">
      <calculatedColumnFormula>SUM(I32:AM32)</calculatedColumnFormula>
    </tableColumn>
    <tableColumn id="4" name="Różnica" dataDxfId="2021">
      <calculatedColumnFormula>Table51007487126139152402338[[#This Row],[Oczekiwane]]-Table51007487126139152402338[[#This Row],[Rzeczywiste]]</calculatedColumnFormula>
    </tableColumn>
    <tableColumn id="5" name="% Wykonania" dataDxfId="2020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38.xml><?xml version="1.0" encoding="utf-8"?>
<table xmlns="http://schemas.openxmlformats.org/spreadsheetml/2006/main" id="38" name="Table61017588127140153412439" displayName="Table61017588127140153412439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2019"/>
    <tableColumn id="3" name="Rzeczywiste" dataDxfId="2018">
      <calculatedColumnFormula>SUM(I44:AM44)</calculatedColumnFormula>
    </tableColumn>
    <tableColumn id="4" name="Różnica" dataDxfId="2017">
      <calculatedColumnFormula>Table61017588127140153412439[[#This Row],[Oczekiwane]]-Table61017588127140153412439[[#This Row],[Rzeczywiste]]</calculatedColumnFormula>
    </tableColumn>
    <tableColumn id="5" name="% Wykonania" dataDxfId="2016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39.xml><?xml version="1.0" encoding="utf-8"?>
<table xmlns="http://schemas.openxmlformats.org/spreadsheetml/2006/main" id="39" name="Table71027689128141154422540" displayName="Table71027689128141154422540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2015"/>
    <tableColumn id="3" name="Rzeczywiste" dataDxfId="2014">
      <calculatedColumnFormula>SUM(I66:AM66)</calculatedColumnFormula>
    </tableColumn>
    <tableColumn id="4" name="Różnica" dataDxfId="2013">
      <calculatedColumnFormula>Table71027689128141154422540[[#This Row],[Oczekiwane]]-Table71027689128141154422540[[#This Row],[Rzeczywiste]]</calculatedColumnFormula>
    </tableColumn>
    <tableColumn id="5" name="% Wykonania" dataDxfId="2012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17" name="Table710276891281411544218" displayName="Table710276891281411544218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2471"/>
    <tableColumn id="3" name="Rzeczywiste" dataDxfId="2470">
      <calculatedColumnFormula>SUM(#REF!)</calculatedColumnFormula>
    </tableColumn>
    <tableColumn id="4" name="Różnica" dataDxfId="2469">
      <calculatedColumnFormula>Table710276891281411544218[[#This Row],[Oczekiwane]]-Table710276891281411544218[[#This Row],[Rzeczywiste]]</calculatedColumnFormula>
    </tableColumn>
    <tableColumn id="5" name="% Wykonania" dataDxfId="2468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40.xml><?xml version="1.0" encoding="utf-8"?>
<table xmlns="http://schemas.openxmlformats.org/spreadsheetml/2006/main" id="40" name="Table81037790129142155432641" displayName="Table81037790129142155432641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2011"/>
    <tableColumn id="3" name="Rzeczywiste" dataDxfId="2010">
      <calculatedColumnFormula>SUM(I73:AM73)</calculatedColumnFormula>
    </tableColumn>
    <tableColumn id="4" name="Różnica" dataDxfId="2009">
      <calculatedColumnFormula>Table81037790129142155432641[[#This Row],[Oczekiwane]]-Table81037790129142155432641[[#This Row],[Rzeczywiste]]</calculatedColumnFormula>
    </tableColumn>
    <tableColumn id="5" name="% Wykonania" dataDxfId="2008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41.xml><?xml version="1.0" encoding="utf-8"?>
<table xmlns="http://schemas.openxmlformats.org/spreadsheetml/2006/main" id="41" name="Table21047891130143156442942" displayName="Table21047891130143156442942" ref="B17:G18" totalsRowShown="0" headerRowDxfId="2007" dataDxfId="2006" tableBorderDxfId="2005">
  <autoFilter ref="B17:G18"/>
  <tableColumns count="6">
    <tableColumn id="1" name="Kategoria" dataDxfId="2004"/>
    <tableColumn id="2" name="Oczekiwane" dataDxfId="2003">
      <calculatedColumnFormula>SUM(C31,C43,C65,C72,C79)</calculatedColumnFormula>
    </tableColumn>
    <tableColumn id="3" name="Rzeczywiste" dataDxfId="2002">
      <calculatedColumnFormula>SUM(D31,D43,D65,D72,D79)</calculatedColumnFormula>
    </tableColumn>
    <tableColumn id="4" name="Różnica" dataDxfId="2001">
      <calculatedColumnFormula>Table21047891130143156442942[Oczekiwane]-Table21047891130143156442942[Rzeczywiste]</calculatedColumnFormula>
    </tableColumn>
    <tableColumn id="5" name="% Wykonania" dataDxfId="2000">
      <calculatedColumnFormula>IFERROR(D18/C18,"")</calculatedColumnFormula>
    </tableColumn>
    <tableColumn id="6" name="Komentarz" dataDxfId="1999"/>
  </tableColumns>
  <tableStyleInfo name="TableStyleLight2" showFirstColumn="0" showLastColumn="0" showRowStripes="1" showColumnStripes="0"/>
</table>
</file>

<file path=xl/tables/table42.xml><?xml version="1.0" encoding="utf-8"?>
<table xmlns="http://schemas.openxmlformats.org/spreadsheetml/2006/main" id="42" name="Table41057992131144157453043" displayName="Table41057992131144157453043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1998"/>
    <tableColumn id="3" name="Rzeczywiste" dataDxfId="1997">
      <calculatedColumnFormula>SUM(I20:AM20)</calculatedColumnFormula>
    </tableColumn>
    <tableColumn id="4" name="Różnica" dataDxfId="1996">
      <calculatedColumnFormula>Table41057992131144157453043[[#This Row],[Oczekiwane]]-Table41057992131144157453043[[#This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43.xml><?xml version="1.0" encoding="utf-8"?>
<table xmlns="http://schemas.openxmlformats.org/spreadsheetml/2006/main" id="43" name="Table9956982121134168134463144" displayName="Table9956982121134168134463144" ref="I73:AM78" totalsRowShown="0" headerRowDxfId="1995" dataDxfId="1994">
  <autoFilter ref="I73:AM78"/>
  <tableColumns count="31">
    <tableColumn id="1" name="1" dataDxfId="1993"/>
    <tableColumn id="2" name="2" dataDxfId="1992"/>
    <tableColumn id="3" name="3" dataDxfId="1991"/>
    <tableColumn id="4" name="4" dataDxfId="1990"/>
    <tableColumn id="5" name="5" dataDxfId="1989"/>
    <tableColumn id="6" name="6" dataDxfId="1988"/>
    <tableColumn id="7" name="7" dataDxfId="1987"/>
    <tableColumn id="8" name="8" dataDxfId="1986"/>
    <tableColumn id="9" name="9" dataDxfId="1985"/>
    <tableColumn id="10" name="10" dataDxfId="1984"/>
    <tableColumn id="11" name="11" dataDxfId="1983"/>
    <tableColumn id="12" name="12" dataDxfId="1982"/>
    <tableColumn id="13" name="13" dataDxfId="1981"/>
    <tableColumn id="14" name="14" dataDxfId="1980"/>
    <tableColumn id="15" name="15" dataDxfId="1979"/>
    <tableColumn id="16" name="16" dataDxfId="1978"/>
    <tableColumn id="17" name="17" dataDxfId="1977"/>
    <tableColumn id="18" name="18" dataDxfId="1976"/>
    <tableColumn id="19" name="19" dataDxfId="1975"/>
    <tableColumn id="20" name="20" dataDxfId="1974"/>
    <tableColumn id="21" name="21" dataDxfId="1973"/>
    <tableColumn id="22" name="22" dataDxfId="1972"/>
    <tableColumn id="23" name="23" dataDxfId="1971"/>
    <tableColumn id="24" name="24" dataDxfId="1970"/>
    <tableColumn id="25" name="25" dataDxfId="1969"/>
    <tableColumn id="26" name="26" dataDxfId="1968"/>
    <tableColumn id="27" name="27" dataDxfId="1967"/>
    <tableColumn id="28" name="28" dataDxfId="1966"/>
    <tableColumn id="29" name="29" dataDxfId="1965"/>
    <tableColumn id="30" name="30" dataDxfId="1964"/>
    <tableColumn id="31" name="31" dataDxfId="1963"/>
  </tableColumns>
  <tableStyleInfo name="TableStyleLight2" showFirstColumn="0" showLastColumn="0" showRowStripes="1" showColumnStripes="0"/>
</table>
</file>

<file path=xl/tables/table44.xml><?xml version="1.0" encoding="utf-8"?>
<table xmlns="http://schemas.openxmlformats.org/spreadsheetml/2006/main" id="44" name="Table11977184123136170136483245" displayName="Table11977184123136170136483245" ref="I44:AM64" totalsRowShown="0" headerRowDxfId="1962" dataDxfId="1961">
  <autoFilter ref="I44:AM64"/>
  <tableColumns count="31">
    <tableColumn id="1" name="1" dataDxfId="1960">
      <calculatedColumnFormula>0</calculatedColumnFormula>
    </tableColumn>
    <tableColumn id="2" name="2" dataDxfId="1959">
      <calculatedColumnFormula>0</calculatedColumnFormula>
    </tableColumn>
    <tableColumn id="3" name="3" dataDxfId="1958">
      <calculatedColumnFormula>0</calculatedColumnFormula>
    </tableColumn>
    <tableColumn id="4" name="4" dataDxfId="1957">
      <calculatedColumnFormula>0</calculatedColumnFormula>
    </tableColumn>
    <tableColumn id="5" name="5" dataDxfId="1956">
      <calculatedColumnFormula>0</calculatedColumnFormula>
    </tableColumn>
    <tableColumn id="6" name="6" dataDxfId="1955">
      <calculatedColumnFormula>0</calculatedColumnFormula>
    </tableColumn>
    <tableColumn id="7" name="7" dataDxfId="1954">
      <calculatedColumnFormula>0</calculatedColumnFormula>
    </tableColumn>
    <tableColumn id="8" name="8" dataDxfId="1953">
      <calculatedColumnFormula>0</calculatedColumnFormula>
    </tableColumn>
    <tableColumn id="9" name="9" dataDxfId="1952">
      <calculatedColumnFormula>0</calculatedColumnFormula>
    </tableColumn>
    <tableColumn id="10" name="10" dataDxfId="1951">
      <calculatedColumnFormula>0</calculatedColumnFormula>
    </tableColumn>
    <tableColumn id="11" name="11" dataDxfId="1950">
      <calculatedColumnFormula>0</calculatedColumnFormula>
    </tableColumn>
    <tableColumn id="12" name="12" dataDxfId="1949">
      <calculatedColumnFormula>0</calculatedColumnFormula>
    </tableColumn>
    <tableColumn id="13" name="13" dataDxfId="1948">
      <calculatedColumnFormula>0</calculatedColumnFormula>
    </tableColumn>
    <tableColumn id="14" name="14" dataDxfId="1947">
      <calculatedColumnFormula>0</calculatedColumnFormula>
    </tableColumn>
    <tableColumn id="15" name="15" dataDxfId="1946">
      <calculatedColumnFormula>0</calculatedColumnFormula>
    </tableColumn>
    <tableColumn id="16" name="16" dataDxfId="1945">
      <calculatedColumnFormula>0</calculatedColumnFormula>
    </tableColumn>
    <tableColumn id="17" name="17" dataDxfId="1944">
      <calculatedColumnFormula>0</calculatedColumnFormula>
    </tableColumn>
    <tableColumn id="18" name="18" dataDxfId="1943">
      <calculatedColumnFormula>0</calculatedColumnFormula>
    </tableColumn>
    <tableColumn id="19" name="19" dataDxfId="1942">
      <calculatedColumnFormula>0</calculatedColumnFormula>
    </tableColumn>
    <tableColumn id="20" name="20" dataDxfId="1941">
      <calculatedColumnFormula>0</calculatedColumnFormula>
    </tableColumn>
    <tableColumn id="21" name="21" dataDxfId="1940">
      <calculatedColumnFormula>0</calculatedColumnFormula>
    </tableColumn>
    <tableColumn id="22" name="22" dataDxfId="1939">
      <calculatedColumnFormula>0</calculatedColumnFormula>
    </tableColumn>
    <tableColumn id="23" name="23" dataDxfId="1938">
      <calculatedColumnFormula>0</calculatedColumnFormula>
    </tableColumn>
    <tableColumn id="24" name="24" dataDxfId="1937">
      <calculatedColumnFormula>0</calculatedColumnFormula>
    </tableColumn>
    <tableColumn id="25" name="25" dataDxfId="1936">
      <calculatedColumnFormula>0</calculatedColumnFormula>
    </tableColumn>
    <tableColumn id="26" name="26" dataDxfId="1935">
      <calculatedColumnFormula>0</calculatedColumnFormula>
    </tableColumn>
    <tableColumn id="27" name="27" dataDxfId="1934">
      <calculatedColumnFormula>0</calculatedColumnFormula>
    </tableColumn>
    <tableColumn id="28" name="28" dataDxfId="1933">
      <calculatedColumnFormula>0</calculatedColumnFormula>
    </tableColumn>
    <tableColumn id="29" name="29" dataDxfId="1932">
      <calculatedColumnFormula>0</calculatedColumnFormula>
    </tableColumn>
    <tableColumn id="30" name="30" dataDxfId="1931">
      <calculatedColumnFormula>0</calculatedColumnFormula>
    </tableColumn>
    <tableColumn id="31" name="31" dataDxfId="1930">
      <calculatedColumnFormula>0</calculatedColumnFormula>
    </tableColumn>
  </tableColumns>
  <tableStyleInfo name="TableStyleLight2" showFirstColumn="0" showLastColumn="0" showRowStripes="1" showColumnStripes="0"/>
</table>
</file>

<file path=xl/tables/table45.xml><?xml version="1.0" encoding="utf-8"?>
<table xmlns="http://schemas.openxmlformats.org/spreadsheetml/2006/main" id="45" name="Table12987285124137171137493346" displayName="Table12987285124137171137493346" ref="I32:AM42" totalsRowShown="0" headerRowDxfId="1929" dataDxfId="1928">
  <autoFilter ref="I32:AM42"/>
  <tableColumns count="31">
    <tableColumn id="1" name="1" dataDxfId="1927"/>
    <tableColumn id="2" name="2" dataDxfId="1926"/>
    <tableColumn id="3" name="3" dataDxfId="1925"/>
    <tableColumn id="4" name="4" dataDxfId="1924"/>
    <tableColumn id="5" name="5" dataDxfId="1923"/>
    <tableColumn id="6" name="6" dataDxfId="1922"/>
    <tableColumn id="7" name="7" dataDxfId="1921"/>
    <tableColumn id="8" name="8" dataDxfId="1920"/>
    <tableColumn id="9" name="9" dataDxfId="1919"/>
    <tableColumn id="10" name="10" dataDxfId="1918"/>
    <tableColumn id="11" name="11" dataDxfId="1917"/>
    <tableColumn id="12" name="12" dataDxfId="1916"/>
    <tableColumn id="13" name="13" dataDxfId="1915"/>
    <tableColumn id="14" name="14" dataDxfId="1914"/>
    <tableColumn id="15" name="15" dataDxfId="1913"/>
    <tableColumn id="16" name="16" dataDxfId="1912"/>
    <tableColumn id="17" name="17" dataDxfId="1911"/>
    <tableColumn id="18" name="18" dataDxfId="1910"/>
    <tableColumn id="19" name="19" dataDxfId="1909"/>
    <tableColumn id="20" name="20" dataDxfId="1908"/>
    <tableColumn id="21" name="21" dataDxfId="1907"/>
    <tableColumn id="22" name="22" dataDxfId="1906"/>
    <tableColumn id="23" name="23" dataDxfId="1905"/>
    <tableColumn id="24" name="24" dataDxfId="1904"/>
    <tableColumn id="25" name="25" dataDxfId="1903"/>
    <tableColumn id="26" name="26" dataDxfId="1902"/>
    <tableColumn id="27" name="27" dataDxfId="1901"/>
    <tableColumn id="28" name="28" dataDxfId="1900"/>
    <tableColumn id="29" name="29" dataDxfId="1899"/>
    <tableColumn id="30" name="30" dataDxfId="1898"/>
    <tableColumn id="31" name="31" dataDxfId="1897"/>
  </tableColumns>
  <tableStyleInfo name="TableStyleLight2" showFirstColumn="0" showLastColumn="0" showRowStripes="1" showColumnStripes="0"/>
</table>
</file>

<file path=xl/tables/table46.xml><?xml version="1.0" encoding="utf-8"?>
<table xmlns="http://schemas.openxmlformats.org/spreadsheetml/2006/main" id="46" name="Table13997386125138172138503447" displayName="Table13997386125138172138503447" ref="I20:AM30" totalsRowShown="0" headerRowDxfId="1896" dataDxfId="1895">
  <autoFilter ref="I20:AM30"/>
  <tableColumns count="31">
    <tableColumn id="1" name="1" dataDxfId="1894"/>
    <tableColumn id="2" name="2" dataDxfId="1893"/>
    <tableColumn id="3" name="3" dataDxfId="1892"/>
    <tableColumn id="4" name="4" dataDxfId="1891"/>
    <tableColumn id="5" name="5" dataDxfId="1890"/>
    <tableColumn id="6" name="6" dataDxfId="1889"/>
    <tableColumn id="7" name="7" dataDxfId="1888"/>
    <tableColumn id="8" name="8" dataDxfId="1887"/>
    <tableColumn id="9" name="9" dataDxfId="1886"/>
    <tableColumn id="10" name="10" dataDxfId="1885"/>
    <tableColumn id="11" name="11" dataDxfId="1884"/>
    <tableColumn id="12" name="12" dataDxfId="1883"/>
    <tableColumn id="13" name="13" dataDxfId="1882"/>
    <tableColumn id="14" name="14" dataDxfId="1881"/>
    <tableColumn id="15" name="15" dataDxfId="1880"/>
    <tableColumn id="16" name="16" dataDxfId="1879"/>
    <tableColumn id="17" name="17" dataDxfId="1878"/>
    <tableColumn id="18" name="18" dataDxfId="1877"/>
    <tableColumn id="19" name="19" dataDxfId="1876"/>
    <tableColumn id="20" name="20" dataDxfId="1875"/>
    <tableColumn id="21" name="21" dataDxfId="1874"/>
    <tableColumn id="22" name="22" dataDxfId="1873"/>
    <tableColumn id="23" name="23" dataDxfId="1872"/>
    <tableColumn id="24" name="24" dataDxfId="1871"/>
    <tableColumn id="25" name="25" dataDxfId="1870"/>
    <tableColumn id="26" name="26" dataDxfId="1869"/>
    <tableColumn id="27" name="27" dataDxfId="1868"/>
    <tableColumn id="28" name="28" dataDxfId="1867"/>
    <tableColumn id="29" name="29" dataDxfId="1866"/>
    <tableColumn id="30" name="30" dataDxfId="1865"/>
    <tableColumn id="31" name="31" dataDxfId="1864"/>
  </tableColumns>
  <tableStyleInfo name="TableStyleLight2" showFirstColumn="0" showLastColumn="0" showRowStripes="1" showColumnStripes="0"/>
</table>
</file>

<file path=xl/tables/table47.xml><?xml version="1.0" encoding="utf-8"?>
<table xmlns="http://schemas.openxmlformats.org/spreadsheetml/2006/main" id="47" name="Table10967083122135169135473548" displayName="Table10967083122135169135473548" ref="I66:AM71" totalsRowShown="0" headerRowDxfId="1863" dataDxfId="1862">
  <autoFilter ref="I66:AM71"/>
  <tableColumns count="31">
    <tableColumn id="1" name="1" dataDxfId="1861"/>
    <tableColumn id="2" name="2" dataDxfId="1860"/>
    <tableColumn id="3" name="3" dataDxfId="1859"/>
    <tableColumn id="4" name="4" dataDxfId="1858"/>
    <tableColumn id="5" name="5" dataDxfId="1857"/>
    <tableColumn id="6" name="6" dataDxfId="1856"/>
    <tableColumn id="7" name="7" dataDxfId="1855"/>
    <tableColumn id="8" name="8" dataDxfId="1854"/>
    <tableColumn id="9" name="9" dataDxfId="1853"/>
    <tableColumn id="10" name="10" dataDxfId="1852"/>
    <tableColumn id="11" name="11" dataDxfId="1851"/>
    <tableColumn id="12" name="12" dataDxfId="1850"/>
    <tableColumn id="13" name="13" dataDxfId="1849"/>
    <tableColumn id="14" name="14" dataDxfId="1848"/>
    <tableColumn id="15" name="15" dataDxfId="1847"/>
    <tableColumn id="16" name="16" dataDxfId="1846"/>
    <tableColumn id="17" name="17" dataDxfId="1845"/>
    <tableColumn id="18" name="18" dataDxfId="1844"/>
    <tableColumn id="19" name="19" dataDxfId="1843"/>
    <tableColumn id="20" name="20" dataDxfId="1842"/>
    <tableColumn id="21" name="21" dataDxfId="1841"/>
    <tableColumn id="22" name="22" dataDxfId="1840"/>
    <tableColumn id="23" name="23" dataDxfId="1839"/>
    <tableColumn id="24" name="24" dataDxfId="1838"/>
    <tableColumn id="25" name="25" dataDxfId="1837"/>
    <tableColumn id="26" name="26" dataDxfId="1836"/>
    <tableColumn id="27" name="27" dataDxfId="1835"/>
    <tableColumn id="28" name="28" dataDxfId="1834"/>
    <tableColumn id="29" name="29" dataDxfId="1833"/>
    <tableColumn id="30" name="30" dataDxfId="1832"/>
    <tableColumn id="31" name="31" dataDxfId="1831"/>
  </tableColumns>
  <tableStyleInfo name="TableStyleLight2" showFirstColumn="0" showLastColumn="0" showRowStripes="1" showColumnStripes="0"/>
</table>
</file>

<file path=xl/tables/table48.xml><?xml version="1.0" encoding="utf-8"?>
<table xmlns="http://schemas.openxmlformats.org/spreadsheetml/2006/main" id="48" name="Table510074871261391524033649" displayName="Table510074871261391524033649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1830"/>
    <tableColumn id="3" name="Rzeczywiste" dataDxfId="1829">
      <calculatedColumnFormula>SUM(I80:AM80)</calculatedColumnFormula>
    </tableColumn>
    <tableColumn id="4" name="Różnica" dataDxfId="1828">
      <calculatedColumnFormula>Table51007487126139152403[[#This Row],[Oczekiwane]]-Table51007487126139152403[[#This Row],[Rzeczywiste]]</calculatedColumnFormula>
    </tableColumn>
    <tableColumn id="5" name="% Wykonania" dataDxfId="1827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49.xml><?xml version="1.0" encoding="utf-8"?>
<table xmlns="http://schemas.openxmlformats.org/spreadsheetml/2006/main" id="49" name="Table394688112013314639223750" displayName="Table394688112013314639223750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1824"/>
    <tableColumn id="3" name="Rzeczywiste" dataDxfId="1823"/>
    <tableColumn id="4" name="Różnica" dataDxfId="1822"/>
    <tableColumn id="5" name="% Wykonania" dataDxfId="1821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18" name="Table810377901291421554319" displayName="Table810377901291421554319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2467"/>
    <tableColumn id="3" name="Rzeczywiste" dataDxfId="2466">
      <calculatedColumnFormula>SUM(#REF!)</calculatedColumnFormula>
    </tableColumn>
    <tableColumn id="4" name="Różnica" dataDxfId="2465">
      <calculatedColumnFormula>Table810377901291421554319[[#This Row],[Oczekiwane]]-Table810377901291421554319[[#This Row],[Rzeczywiste]]</calculatedColumnFormula>
    </tableColumn>
    <tableColumn id="5" name="% Wykonania" dataDxfId="2464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50.xml><?xml version="1.0" encoding="utf-8"?>
<table xmlns="http://schemas.openxmlformats.org/spreadsheetml/2006/main" id="50" name="Table5100748712613915240233851" displayName="Table5100748712613915240233851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1820"/>
    <tableColumn id="3" name="Rzeczywiste" dataDxfId="1819">
      <calculatedColumnFormula>SUM(I32:AM32)</calculatedColumnFormula>
    </tableColumn>
    <tableColumn id="4" name="Różnica" dataDxfId="1818">
      <calculatedColumnFormula>Table5100748712613915240233851[[#This Row],[Oczekiwane]]-Table5100748712613915240233851[[#This Row],[Rzeczywiste]]</calculatedColumnFormula>
    </tableColumn>
    <tableColumn id="5" name="% Wykonania" dataDxfId="1817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51.xml><?xml version="1.0" encoding="utf-8"?>
<table xmlns="http://schemas.openxmlformats.org/spreadsheetml/2006/main" id="51" name="Table6101758812714015341243952" displayName="Table6101758812714015341243952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1816"/>
    <tableColumn id="3" name="Rzeczywiste" dataDxfId="1815">
      <calculatedColumnFormula>SUM(I44:AM44)</calculatedColumnFormula>
    </tableColumn>
    <tableColumn id="4" name="Różnica" dataDxfId="1814">
      <calculatedColumnFormula>Table6101758812714015341243952[[#This Row],[Oczekiwane]]-Table6101758812714015341243952[[#This Row],[Rzeczywiste]]</calculatedColumnFormula>
    </tableColumn>
    <tableColumn id="5" name="% Wykonania" dataDxfId="1813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52.xml><?xml version="1.0" encoding="utf-8"?>
<table xmlns="http://schemas.openxmlformats.org/spreadsheetml/2006/main" id="52" name="Table7102768912814115442254053" displayName="Table7102768912814115442254053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1812"/>
    <tableColumn id="3" name="Rzeczywiste" dataDxfId="1811">
      <calculatedColumnFormula>SUM(I66:AM66)</calculatedColumnFormula>
    </tableColumn>
    <tableColumn id="4" name="Różnica" dataDxfId="1810">
      <calculatedColumnFormula>Table7102768912814115442254053[[#This Row],[Oczekiwane]]-Table7102768912814115442254053[[#This Row],[Rzeczywiste]]</calculatedColumnFormula>
    </tableColumn>
    <tableColumn id="5" name="% Wykonania" dataDxfId="1809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53.xml><?xml version="1.0" encoding="utf-8"?>
<table xmlns="http://schemas.openxmlformats.org/spreadsheetml/2006/main" id="53" name="Table8103779012914215543264154" displayName="Table8103779012914215543264154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1808"/>
    <tableColumn id="3" name="Rzeczywiste" dataDxfId="1807">
      <calculatedColumnFormula>SUM(I73:AM73)</calculatedColumnFormula>
    </tableColumn>
    <tableColumn id="4" name="Różnica" dataDxfId="1806">
      <calculatedColumnFormula>Table8103779012914215543264154[[#This Row],[Oczekiwane]]-Table8103779012914215543264154[[#This Row],[Rzeczywiste]]</calculatedColumnFormula>
    </tableColumn>
    <tableColumn id="5" name="% Wykonania" dataDxfId="1805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54.xml><?xml version="1.0" encoding="utf-8"?>
<table xmlns="http://schemas.openxmlformats.org/spreadsheetml/2006/main" id="54" name="Table2104789113014315644294255" displayName="Table2104789113014315644294255" ref="B17:G18" totalsRowShown="0" headerRowDxfId="1804" dataDxfId="1803" tableBorderDxfId="1802">
  <autoFilter ref="B17:G18"/>
  <tableColumns count="6">
    <tableColumn id="1" name="Kategoria" dataDxfId="1801"/>
    <tableColumn id="2" name="Oczekiwane" dataDxfId="1800">
      <calculatedColumnFormula>SUM(C31,C43,C65,C72,C79)</calculatedColumnFormula>
    </tableColumn>
    <tableColumn id="3" name="Rzeczywiste" dataDxfId="1799">
      <calculatedColumnFormula>SUM(D31,D43,D65,D72,D79)</calculatedColumnFormula>
    </tableColumn>
    <tableColumn id="4" name="Różnica" dataDxfId="1798">
      <calculatedColumnFormula>Table2104789113014315644294255[Oczekiwane]-Table2104789113014315644294255[Rzeczywiste]</calculatedColumnFormula>
    </tableColumn>
    <tableColumn id="5" name="% Wykonania" dataDxfId="1797">
      <calculatedColumnFormula>IFERROR(D18/C18,"")</calculatedColumnFormula>
    </tableColumn>
    <tableColumn id="6" name="Komentarz" dataDxfId="1796"/>
  </tableColumns>
  <tableStyleInfo name="TableStyleLight2" showFirstColumn="0" showLastColumn="0" showRowStripes="1" showColumnStripes="0"/>
</table>
</file>

<file path=xl/tables/table55.xml><?xml version="1.0" encoding="utf-8"?>
<table xmlns="http://schemas.openxmlformats.org/spreadsheetml/2006/main" id="55" name="Table4105799213114415745304356" displayName="Table4105799213114415745304356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1795"/>
    <tableColumn id="3" name="Rzeczywiste" dataDxfId="1794">
      <calculatedColumnFormula>SUM(I20:AM20)</calculatedColumnFormula>
    </tableColumn>
    <tableColumn id="4" name="Różnica" dataDxfId="1793">
      <calculatedColumnFormula>Table4105799213114415745304356[[#This Row],[Oczekiwane]]-Table4105799213114415745304356[[#This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56.xml><?xml version="1.0" encoding="utf-8"?>
<table xmlns="http://schemas.openxmlformats.org/spreadsheetml/2006/main" id="56" name="Table995698212113416813446314457" displayName="Table995698212113416813446314457" ref="I73:AM78" totalsRowShown="0" headerRowDxfId="1792" dataDxfId="1791">
  <autoFilter ref="I73:AM78"/>
  <tableColumns count="31">
    <tableColumn id="1" name="1" dataDxfId="1790"/>
    <tableColumn id="2" name="2" dataDxfId="1789"/>
    <tableColumn id="3" name="3" dataDxfId="1788"/>
    <tableColumn id="4" name="4" dataDxfId="1787"/>
    <tableColumn id="5" name="5" dataDxfId="1786"/>
    <tableColumn id="6" name="6" dataDxfId="1785"/>
    <tableColumn id="7" name="7" dataDxfId="1784"/>
    <tableColumn id="8" name="8" dataDxfId="1783"/>
    <tableColumn id="9" name="9" dataDxfId="1782"/>
    <tableColumn id="10" name="10" dataDxfId="1781"/>
    <tableColumn id="11" name="11" dataDxfId="1780"/>
    <tableColumn id="12" name="12" dataDxfId="1779"/>
    <tableColumn id="13" name="13" dataDxfId="1778"/>
    <tableColumn id="14" name="14" dataDxfId="1777"/>
    <tableColumn id="15" name="15" dataDxfId="1776"/>
    <tableColumn id="16" name="16" dataDxfId="1775"/>
    <tableColumn id="17" name="17" dataDxfId="1774"/>
    <tableColumn id="18" name="18" dataDxfId="1773"/>
    <tableColumn id="19" name="19" dataDxfId="1772"/>
    <tableColumn id="20" name="20" dataDxfId="1771"/>
    <tableColumn id="21" name="21" dataDxfId="1770"/>
    <tableColumn id="22" name="22" dataDxfId="1769"/>
    <tableColumn id="23" name="23" dataDxfId="1768"/>
    <tableColumn id="24" name="24" dataDxfId="1767"/>
    <tableColumn id="25" name="25" dataDxfId="1766"/>
    <tableColumn id="26" name="26" dataDxfId="1765"/>
    <tableColumn id="27" name="27" dataDxfId="1764"/>
    <tableColumn id="28" name="28" dataDxfId="1763"/>
    <tableColumn id="29" name="29" dataDxfId="1762"/>
    <tableColumn id="30" name="30" dataDxfId="1761"/>
    <tableColumn id="31" name="31" dataDxfId="1760"/>
  </tableColumns>
  <tableStyleInfo name="TableStyleLight2" showFirstColumn="0" showLastColumn="0" showRowStripes="1" showColumnStripes="0"/>
</table>
</file>

<file path=xl/tables/table57.xml><?xml version="1.0" encoding="utf-8"?>
<table xmlns="http://schemas.openxmlformats.org/spreadsheetml/2006/main" id="57" name="Table1197718412313617013648324558" displayName="Table1197718412313617013648324558" ref="I44:AM64" totalsRowShown="0" headerRowDxfId="1759" dataDxfId="1758">
  <autoFilter ref="I44:AM64"/>
  <tableColumns count="31">
    <tableColumn id="1" name="1" dataDxfId="1757">
      <calculatedColumnFormula>0</calculatedColumnFormula>
    </tableColumn>
    <tableColumn id="2" name="2" dataDxfId="1756">
      <calculatedColumnFormula>0</calculatedColumnFormula>
    </tableColumn>
    <tableColumn id="3" name="3" dataDxfId="1755">
      <calculatedColumnFormula>0</calculatedColumnFormula>
    </tableColumn>
    <tableColumn id="4" name="4" dataDxfId="1754">
      <calculatedColumnFormula>0</calculatedColumnFormula>
    </tableColumn>
    <tableColumn id="5" name="5" dataDxfId="1753">
      <calculatedColumnFormula>0</calculatedColumnFormula>
    </tableColumn>
    <tableColumn id="6" name="6" dataDxfId="1752">
      <calculatedColumnFormula>0</calculatedColumnFormula>
    </tableColumn>
    <tableColumn id="7" name="7" dataDxfId="1751">
      <calculatedColumnFormula>0</calculatedColumnFormula>
    </tableColumn>
    <tableColumn id="8" name="8" dataDxfId="1750">
      <calculatedColumnFormula>0</calculatedColumnFormula>
    </tableColumn>
    <tableColumn id="9" name="9" dataDxfId="1749">
      <calculatedColumnFormula>0</calculatedColumnFormula>
    </tableColumn>
    <tableColumn id="10" name="10" dataDxfId="1748">
      <calculatedColumnFormula>0</calculatedColumnFormula>
    </tableColumn>
    <tableColumn id="11" name="11" dataDxfId="1747">
      <calculatedColumnFormula>0</calculatedColumnFormula>
    </tableColumn>
    <tableColumn id="12" name="12" dataDxfId="1746">
      <calculatedColumnFormula>0</calculatedColumnFormula>
    </tableColumn>
    <tableColumn id="13" name="13" dataDxfId="1745">
      <calculatedColumnFormula>0</calculatedColumnFormula>
    </tableColumn>
    <tableColumn id="14" name="14" dataDxfId="1744">
      <calculatedColumnFormula>0</calculatedColumnFormula>
    </tableColumn>
    <tableColumn id="15" name="15" dataDxfId="1743">
      <calculatedColumnFormula>0</calculatedColumnFormula>
    </tableColumn>
    <tableColumn id="16" name="16" dataDxfId="1742">
      <calculatedColumnFormula>0</calculatedColumnFormula>
    </tableColumn>
    <tableColumn id="17" name="17" dataDxfId="1741">
      <calculatedColumnFormula>0</calculatedColumnFormula>
    </tableColumn>
    <tableColumn id="18" name="18" dataDxfId="1740">
      <calculatedColumnFormula>0</calculatedColumnFormula>
    </tableColumn>
    <tableColumn id="19" name="19" dataDxfId="1739">
      <calculatedColumnFormula>0</calculatedColumnFormula>
    </tableColumn>
    <tableColumn id="20" name="20" dataDxfId="1738">
      <calculatedColumnFormula>0</calculatedColumnFormula>
    </tableColumn>
    <tableColumn id="21" name="21" dataDxfId="1737">
      <calculatedColumnFormula>0</calculatedColumnFormula>
    </tableColumn>
    <tableColumn id="22" name="22" dataDxfId="1736">
      <calculatedColumnFormula>0</calculatedColumnFormula>
    </tableColumn>
    <tableColumn id="23" name="23" dataDxfId="1735">
      <calculatedColumnFormula>0</calculatedColumnFormula>
    </tableColumn>
    <tableColumn id="24" name="24" dataDxfId="1734">
      <calculatedColumnFormula>0</calculatedColumnFormula>
    </tableColumn>
    <tableColumn id="25" name="25" dataDxfId="1733">
      <calculatedColumnFormula>0</calculatedColumnFormula>
    </tableColumn>
    <tableColumn id="26" name="26" dataDxfId="1732">
      <calculatedColumnFormula>0</calculatedColumnFormula>
    </tableColumn>
    <tableColumn id="27" name="27" dataDxfId="1731">
      <calculatedColumnFormula>0</calculatedColumnFormula>
    </tableColumn>
    <tableColumn id="28" name="28" dataDxfId="1730">
      <calculatedColumnFormula>0</calculatedColumnFormula>
    </tableColumn>
    <tableColumn id="29" name="29" dataDxfId="1729">
      <calculatedColumnFormula>0</calculatedColumnFormula>
    </tableColumn>
    <tableColumn id="30" name="30" dataDxfId="1728">
      <calculatedColumnFormula>0</calculatedColumnFormula>
    </tableColumn>
    <tableColumn id="31" name="31" dataDxfId="1727">
      <calculatedColumnFormula>0</calculatedColumnFormula>
    </tableColumn>
  </tableColumns>
  <tableStyleInfo name="TableStyleLight2" showFirstColumn="0" showLastColumn="0" showRowStripes="1" showColumnStripes="0"/>
</table>
</file>

<file path=xl/tables/table58.xml><?xml version="1.0" encoding="utf-8"?>
<table xmlns="http://schemas.openxmlformats.org/spreadsheetml/2006/main" id="58" name="Table1298728512413717113749334659" displayName="Table1298728512413717113749334659" ref="I32:AM42" totalsRowShown="0" headerRowDxfId="1726" dataDxfId="1725">
  <autoFilter ref="I32:AM42"/>
  <tableColumns count="31">
    <tableColumn id="1" name="1" dataDxfId="1724"/>
    <tableColumn id="2" name="2" dataDxfId="1723"/>
    <tableColumn id="3" name="3" dataDxfId="1722"/>
    <tableColumn id="4" name="4" dataDxfId="1721"/>
    <tableColumn id="5" name="5" dataDxfId="1720"/>
    <tableColumn id="6" name="6" dataDxfId="1719"/>
    <tableColumn id="7" name="7" dataDxfId="1718"/>
    <tableColumn id="8" name="8" dataDxfId="1717"/>
    <tableColumn id="9" name="9" dataDxfId="1716"/>
    <tableColumn id="10" name="10" dataDxfId="1715"/>
    <tableColumn id="11" name="11" dataDxfId="1714"/>
    <tableColumn id="12" name="12" dataDxfId="1713"/>
    <tableColumn id="13" name="13" dataDxfId="1712"/>
    <tableColumn id="14" name="14" dataDxfId="1711"/>
    <tableColumn id="15" name="15" dataDxfId="1710"/>
    <tableColumn id="16" name="16" dataDxfId="1709"/>
    <tableColumn id="17" name="17" dataDxfId="1708"/>
    <tableColumn id="18" name="18" dataDxfId="1707"/>
    <tableColumn id="19" name="19" dataDxfId="1706"/>
    <tableColumn id="20" name="20" dataDxfId="1705"/>
    <tableColumn id="21" name="21" dataDxfId="1704"/>
    <tableColumn id="22" name="22" dataDxfId="1703"/>
    <tableColumn id="23" name="23" dataDxfId="1702"/>
    <tableColumn id="24" name="24" dataDxfId="1701"/>
    <tableColumn id="25" name="25" dataDxfId="1700"/>
    <tableColumn id="26" name="26" dataDxfId="1699"/>
    <tableColumn id="27" name="27" dataDxfId="1698"/>
    <tableColumn id="28" name="28" dataDxfId="1697"/>
    <tableColumn id="29" name="29" dataDxfId="1696"/>
    <tableColumn id="30" name="30" dataDxfId="1695"/>
    <tableColumn id="31" name="31" dataDxfId="1694"/>
  </tableColumns>
  <tableStyleInfo name="TableStyleLight2" showFirstColumn="0" showLastColumn="0" showRowStripes="1" showColumnStripes="0"/>
</table>
</file>

<file path=xl/tables/table59.xml><?xml version="1.0" encoding="utf-8"?>
<table xmlns="http://schemas.openxmlformats.org/spreadsheetml/2006/main" id="59" name="Table1399738612513817213850344760" displayName="Table1399738612513817213850344760" ref="I20:AM30" totalsRowShown="0" headerRowDxfId="1693" dataDxfId="1692">
  <autoFilter ref="I20:AM30"/>
  <tableColumns count="31">
    <tableColumn id="1" name="1" dataDxfId="1691"/>
    <tableColumn id="2" name="2" dataDxfId="1690"/>
    <tableColumn id="3" name="3" dataDxfId="1689"/>
    <tableColumn id="4" name="4" dataDxfId="1688"/>
    <tableColumn id="5" name="5" dataDxfId="1687"/>
    <tableColumn id="6" name="6" dataDxfId="1686"/>
    <tableColumn id="7" name="7" dataDxfId="1685"/>
    <tableColumn id="8" name="8" dataDxfId="1684"/>
    <tableColumn id="9" name="9" dataDxfId="1683"/>
    <tableColumn id="10" name="10" dataDxfId="1682"/>
    <tableColumn id="11" name="11" dataDxfId="1681"/>
    <tableColumn id="12" name="12" dataDxfId="1680"/>
    <tableColumn id="13" name="13" dataDxfId="1679"/>
    <tableColumn id="14" name="14" dataDxfId="1678"/>
    <tableColumn id="15" name="15" dataDxfId="1677"/>
    <tableColumn id="16" name="16" dataDxfId="1676"/>
    <tableColumn id="17" name="17" dataDxfId="1675"/>
    <tableColumn id="18" name="18" dataDxfId="1674"/>
    <tableColumn id="19" name="19" dataDxfId="1673"/>
    <tableColumn id="20" name="20" dataDxfId="1672"/>
    <tableColumn id="21" name="21" dataDxfId="1671"/>
    <tableColumn id="22" name="22" dataDxfId="1670"/>
    <tableColumn id="23" name="23" dataDxfId="1669"/>
    <tableColumn id="24" name="24" dataDxfId="1668"/>
    <tableColumn id="25" name="25" dataDxfId="1667"/>
    <tableColumn id="26" name="26" dataDxfId="1666"/>
    <tableColumn id="27" name="27" dataDxfId="1665"/>
    <tableColumn id="28" name="28" dataDxfId="1664"/>
    <tableColumn id="29" name="29" dataDxfId="1663"/>
    <tableColumn id="30" name="30" dataDxfId="1662"/>
    <tableColumn id="31" name="31" dataDxfId="1661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19" name="Table210478911301431564420" displayName="Table210478911301431564420" ref="B17:G18" totalsRowShown="0" headerRowDxfId="2463" dataDxfId="2462" tableBorderDxfId="2461">
  <autoFilter ref="B17:G18"/>
  <tableColumns count="6">
    <tableColumn id="1" name="Kategoria" dataDxfId="2460"/>
    <tableColumn id="2" name="Oczekiwane" dataDxfId="2459">
      <calculatedColumnFormula>SUM(C31,C43,C65,C72,C79)</calculatedColumnFormula>
    </tableColumn>
    <tableColumn id="3" name="Rzeczywiste" dataDxfId="2458">
      <calculatedColumnFormula>SUM(D31,D43,D65,D72,D79)</calculatedColumnFormula>
    </tableColumn>
    <tableColumn id="4" name="Różnica" dataDxfId="2457">
      <calculatedColumnFormula>Table210478911301431564420[Oczekiwane]-Table210478911301431564420[Rzeczywiste]</calculatedColumnFormula>
    </tableColumn>
    <tableColumn id="5" name="% Wykonania" dataDxfId="2456">
      <calculatedColumnFormula>IFERROR(D18/C18,"")</calculatedColumnFormula>
    </tableColumn>
    <tableColumn id="6" name="Komentarz" dataDxfId="2455"/>
  </tableColumns>
  <tableStyleInfo name="TableStyleLight2" showFirstColumn="0" showLastColumn="0" showRowStripes="1" showColumnStripes="0"/>
</table>
</file>

<file path=xl/tables/table60.xml><?xml version="1.0" encoding="utf-8"?>
<table xmlns="http://schemas.openxmlformats.org/spreadsheetml/2006/main" id="60" name="Table1096708312213516913547354861" displayName="Table1096708312213516913547354861" ref="I66:AM71" totalsRowShown="0" headerRowDxfId="1660" dataDxfId="1659">
  <autoFilter ref="I66:AM71"/>
  <tableColumns count="31">
    <tableColumn id="1" name="1" dataDxfId="1658"/>
    <tableColumn id="2" name="2" dataDxfId="1657"/>
    <tableColumn id="3" name="3" dataDxfId="1656"/>
    <tableColumn id="4" name="4" dataDxfId="1655"/>
    <tableColumn id="5" name="5" dataDxfId="1654"/>
    <tableColumn id="6" name="6" dataDxfId="1653"/>
    <tableColumn id="7" name="7" dataDxfId="1652"/>
    <tableColumn id="8" name="8" dataDxfId="1651"/>
    <tableColumn id="9" name="9" dataDxfId="1650"/>
    <tableColumn id="10" name="10" dataDxfId="1649"/>
    <tableColumn id="11" name="11" dataDxfId="1648"/>
    <tableColumn id="12" name="12" dataDxfId="1647"/>
    <tableColumn id="13" name="13" dataDxfId="1646"/>
    <tableColumn id="14" name="14" dataDxfId="1645"/>
    <tableColumn id="15" name="15" dataDxfId="1644"/>
    <tableColumn id="16" name="16" dataDxfId="1643"/>
    <tableColumn id="17" name="17" dataDxfId="1642"/>
    <tableColumn id="18" name="18" dataDxfId="1641"/>
    <tableColumn id="19" name="19" dataDxfId="1640"/>
    <tableColumn id="20" name="20" dataDxfId="1639"/>
    <tableColumn id="21" name="21" dataDxfId="1638"/>
    <tableColumn id="22" name="22" dataDxfId="1637"/>
    <tableColumn id="23" name="23" dataDxfId="1636"/>
    <tableColumn id="24" name="24" dataDxfId="1635"/>
    <tableColumn id="25" name="25" dataDxfId="1634"/>
    <tableColumn id="26" name="26" dataDxfId="1633"/>
    <tableColumn id="27" name="27" dataDxfId="1632"/>
    <tableColumn id="28" name="28" dataDxfId="1631"/>
    <tableColumn id="29" name="29" dataDxfId="1630"/>
    <tableColumn id="30" name="30" dataDxfId="1629"/>
    <tableColumn id="31" name="31" dataDxfId="1628"/>
  </tableColumns>
  <tableStyleInfo name="TableStyleLight2" showFirstColumn="0" showLastColumn="0" showRowStripes="1" showColumnStripes="0"/>
</table>
</file>

<file path=xl/tables/table61.xml><?xml version="1.0" encoding="utf-8"?>
<table xmlns="http://schemas.openxmlformats.org/spreadsheetml/2006/main" id="61" name="Table51007487126139152403364962" displayName="Table51007487126139152403364962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1627"/>
    <tableColumn id="3" name="Rzeczywiste" dataDxfId="1626">
      <calculatedColumnFormula>SUM(I80:AM80)</calculatedColumnFormula>
    </tableColumn>
    <tableColumn id="4" name="Różnica" dataDxfId="1625">
      <calculatedColumnFormula>Table51007487126139152403[[#This Row],[Oczekiwane]]-Table51007487126139152403[[#This Row],[Rzeczywiste]]</calculatedColumnFormula>
    </tableColumn>
    <tableColumn id="5" name="% Wykonania" dataDxfId="1624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62.xml><?xml version="1.0" encoding="utf-8"?>
<table xmlns="http://schemas.openxmlformats.org/spreadsheetml/2006/main" id="62" name="Table39468811201331463922375063" displayName="Table39468811201331463922375063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1621"/>
    <tableColumn id="3" name="Rzeczywiste" dataDxfId="1620"/>
    <tableColumn id="4" name="Różnica" dataDxfId="1619"/>
    <tableColumn id="5" name="% Wykonania" dataDxfId="1618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63.xml><?xml version="1.0" encoding="utf-8"?>
<table xmlns="http://schemas.openxmlformats.org/spreadsheetml/2006/main" id="63" name="Table510074871261391524023385164" displayName="Table510074871261391524023385164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1617"/>
    <tableColumn id="3" name="Rzeczywiste" dataDxfId="1616">
      <calculatedColumnFormula>SUM(I32:AM32)</calculatedColumnFormula>
    </tableColumn>
    <tableColumn id="4" name="Różnica" dataDxfId="1615">
      <calculatedColumnFormula>Table510074871261391524023385164[[#This Row],[Oczekiwane]]-Table510074871261391524023385164[[#This Row],[Rzeczywiste]]</calculatedColumnFormula>
    </tableColumn>
    <tableColumn id="5" name="% Wykonania" dataDxfId="1614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64.xml><?xml version="1.0" encoding="utf-8"?>
<table xmlns="http://schemas.openxmlformats.org/spreadsheetml/2006/main" id="64" name="Table610175881271401534124395265" displayName="Table610175881271401534124395265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1613"/>
    <tableColumn id="3" name="Rzeczywiste" dataDxfId="1612">
      <calculatedColumnFormula>SUM(I44:AM44)</calculatedColumnFormula>
    </tableColumn>
    <tableColumn id="4" name="Różnica" dataDxfId="1611">
      <calculatedColumnFormula>Table610175881271401534124395265[[#This Row],[Oczekiwane]]-Table610175881271401534124395265[[#This Row],[Rzeczywiste]]</calculatedColumnFormula>
    </tableColumn>
    <tableColumn id="5" name="% Wykonania" dataDxfId="1610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65.xml><?xml version="1.0" encoding="utf-8"?>
<table xmlns="http://schemas.openxmlformats.org/spreadsheetml/2006/main" id="65" name="Table710276891281411544225405366" displayName="Table710276891281411544225405366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1609"/>
    <tableColumn id="3" name="Rzeczywiste" dataDxfId="1608">
      <calculatedColumnFormula>SUM(I66:AM66)</calculatedColumnFormula>
    </tableColumn>
    <tableColumn id="4" name="Różnica" dataDxfId="1607">
      <calculatedColumnFormula>Table710276891281411544225405366[[#This Row],[Oczekiwane]]-Table710276891281411544225405366[[#This Row],[Rzeczywiste]]</calculatedColumnFormula>
    </tableColumn>
    <tableColumn id="5" name="% Wykonania" dataDxfId="1606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66.xml><?xml version="1.0" encoding="utf-8"?>
<table xmlns="http://schemas.openxmlformats.org/spreadsheetml/2006/main" id="66" name="Table810377901291421554326415467" displayName="Table810377901291421554326415467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1605"/>
    <tableColumn id="3" name="Rzeczywiste" dataDxfId="1604">
      <calculatedColumnFormula>SUM(I73:AM73)</calculatedColumnFormula>
    </tableColumn>
    <tableColumn id="4" name="Różnica" dataDxfId="1603">
      <calculatedColumnFormula>Table810377901291421554326415467[[#This Row],[Oczekiwane]]-Table810377901291421554326415467[[#This Row],[Rzeczywiste]]</calculatedColumnFormula>
    </tableColumn>
    <tableColumn id="5" name="% Wykonania" dataDxfId="1602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67.xml><?xml version="1.0" encoding="utf-8"?>
<table xmlns="http://schemas.openxmlformats.org/spreadsheetml/2006/main" id="67" name="Table210478911301431564429425568" displayName="Table210478911301431564429425568" ref="B17:G18" totalsRowShown="0" headerRowDxfId="1601" dataDxfId="1600" tableBorderDxfId="1599">
  <autoFilter ref="B17:G18"/>
  <tableColumns count="6">
    <tableColumn id="1" name="Kategoria" dataDxfId="1598"/>
    <tableColumn id="2" name="Oczekiwane" dataDxfId="1597">
      <calculatedColumnFormula>SUM(C31,C43,C65,C72,C79)</calculatedColumnFormula>
    </tableColumn>
    <tableColumn id="3" name="Rzeczywiste" dataDxfId="1596">
      <calculatedColumnFormula>SUM(D31,D43,D65,D72,D79)</calculatedColumnFormula>
    </tableColumn>
    <tableColumn id="4" name="Różnica" dataDxfId="1595">
      <calculatedColumnFormula>Table210478911301431564429425568[Oczekiwane]-Table210478911301431564429425568[Rzeczywiste]</calculatedColumnFormula>
    </tableColumn>
    <tableColumn id="5" name="% Wykonania" dataDxfId="1594">
      <calculatedColumnFormula>IFERROR(D18/C18,"")</calculatedColumnFormula>
    </tableColumn>
    <tableColumn id="6" name="Komentarz" dataDxfId="1593"/>
  </tableColumns>
  <tableStyleInfo name="TableStyleLight2" showFirstColumn="0" showLastColumn="0" showRowStripes="1" showColumnStripes="0"/>
</table>
</file>

<file path=xl/tables/table68.xml><?xml version="1.0" encoding="utf-8"?>
<table xmlns="http://schemas.openxmlformats.org/spreadsheetml/2006/main" id="68" name="Table410579921311441574530435669" displayName="Table410579921311441574530435669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1592"/>
    <tableColumn id="3" name="Rzeczywiste" dataDxfId="1591">
      <calculatedColumnFormula>SUM(I20:AM20)</calculatedColumnFormula>
    </tableColumn>
    <tableColumn id="4" name="Różnica" dataDxfId="1590">
      <calculatedColumnFormula>Table410579921311441574530435669[[#This Row],[Oczekiwane]]-Table410579921311441574530435669[[#This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69.xml><?xml version="1.0" encoding="utf-8"?>
<table xmlns="http://schemas.openxmlformats.org/spreadsheetml/2006/main" id="69" name="Table99569821211341681344631445770" displayName="Table99569821211341681344631445770" ref="I73:AM78" totalsRowShown="0" headerRowDxfId="1589" dataDxfId="1588">
  <autoFilter ref="I73:AM78"/>
  <tableColumns count="31">
    <tableColumn id="1" name="1" dataDxfId="1587"/>
    <tableColumn id="2" name="2" dataDxfId="1586"/>
    <tableColumn id="3" name="3" dataDxfId="1585"/>
    <tableColumn id="4" name="4" dataDxfId="1584"/>
    <tableColumn id="5" name="5" dataDxfId="1583"/>
    <tableColumn id="6" name="6" dataDxfId="1582"/>
    <tableColumn id="7" name="7" dataDxfId="1581"/>
    <tableColumn id="8" name="8" dataDxfId="1580"/>
    <tableColumn id="9" name="9" dataDxfId="1579"/>
    <tableColumn id="10" name="10" dataDxfId="1578"/>
    <tableColumn id="11" name="11" dataDxfId="1577"/>
    <tableColumn id="12" name="12" dataDxfId="1576"/>
    <tableColumn id="13" name="13" dataDxfId="1575"/>
    <tableColumn id="14" name="14" dataDxfId="1574"/>
    <tableColumn id="15" name="15" dataDxfId="1573"/>
    <tableColumn id="16" name="16" dataDxfId="1572"/>
    <tableColumn id="17" name="17" dataDxfId="1571"/>
    <tableColumn id="18" name="18" dataDxfId="1570"/>
    <tableColumn id="19" name="19" dataDxfId="1569"/>
    <tableColumn id="20" name="20" dataDxfId="1568"/>
    <tableColumn id="21" name="21" dataDxfId="1567"/>
    <tableColumn id="22" name="22" dataDxfId="1566"/>
    <tableColumn id="23" name="23" dataDxfId="1565"/>
    <tableColumn id="24" name="24" dataDxfId="1564"/>
    <tableColumn id="25" name="25" dataDxfId="1563"/>
    <tableColumn id="26" name="26" dataDxfId="1562"/>
    <tableColumn id="27" name="27" dataDxfId="1561"/>
    <tableColumn id="28" name="28" dataDxfId="1560"/>
    <tableColumn id="29" name="29" dataDxfId="1559"/>
    <tableColumn id="30" name="30" dataDxfId="1558"/>
    <tableColumn id="31" name="31" dataDxfId="1557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20" name="Table410579921311441574521" displayName="Table410579921311441574521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2454"/>
    <tableColumn id="3" name="Rzeczywiste" dataDxfId="2453">
      <calculatedColumnFormula>SUM(#REF!)</calculatedColumnFormula>
    </tableColumn>
    <tableColumn id="4" name="Różnica" dataDxfId="2452">
      <calculatedColumnFormula>Table410579921311441574521[[#This Row],[Oczekiwane]]-Table410579921311441574521[[#This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70.xml><?xml version="1.0" encoding="utf-8"?>
<table xmlns="http://schemas.openxmlformats.org/spreadsheetml/2006/main" id="70" name="Table119771841231361701364832455871" displayName="Table119771841231361701364832455871" ref="I44:AM64" totalsRowShown="0" headerRowDxfId="1556" dataDxfId="1555">
  <autoFilter ref="I44:AM64"/>
  <tableColumns count="31">
    <tableColumn id="1" name="1" dataDxfId="1554">
      <calculatedColumnFormula>0</calculatedColumnFormula>
    </tableColumn>
    <tableColumn id="2" name="2" dataDxfId="1553">
      <calculatedColumnFormula>0</calculatedColumnFormula>
    </tableColumn>
    <tableColumn id="3" name="3" dataDxfId="1552">
      <calculatedColumnFormula>0</calculatedColumnFormula>
    </tableColumn>
    <tableColumn id="4" name="4" dataDxfId="1551">
      <calculatedColumnFormula>0</calculatedColumnFormula>
    </tableColumn>
    <tableColumn id="5" name="5" dataDxfId="1550">
      <calculatedColumnFormula>0</calculatedColumnFormula>
    </tableColumn>
    <tableColumn id="6" name="6" dataDxfId="1549">
      <calculatedColumnFormula>0</calculatedColumnFormula>
    </tableColumn>
    <tableColumn id="7" name="7" dataDxfId="1548">
      <calculatedColumnFormula>0</calculatedColumnFormula>
    </tableColumn>
    <tableColumn id="8" name="8" dataDxfId="1547">
      <calculatedColumnFormula>0</calculatedColumnFormula>
    </tableColumn>
    <tableColumn id="9" name="9" dataDxfId="1546">
      <calculatedColumnFormula>0</calculatedColumnFormula>
    </tableColumn>
    <tableColumn id="10" name="10" dataDxfId="1545">
      <calculatedColumnFormula>0</calculatedColumnFormula>
    </tableColumn>
    <tableColumn id="11" name="11" dataDxfId="1544">
      <calculatedColumnFormula>0</calculatedColumnFormula>
    </tableColumn>
    <tableColumn id="12" name="12" dataDxfId="1543">
      <calculatedColumnFormula>0</calculatedColumnFormula>
    </tableColumn>
    <tableColumn id="13" name="13" dataDxfId="1542">
      <calculatedColumnFormula>0</calculatedColumnFormula>
    </tableColumn>
    <tableColumn id="14" name="14" dataDxfId="1541">
      <calculatedColumnFormula>0</calculatedColumnFormula>
    </tableColumn>
    <tableColumn id="15" name="15" dataDxfId="1540">
      <calculatedColumnFormula>0</calculatedColumnFormula>
    </tableColumn>
    <tableColumn id="16" name="16" dataDxfId="1539">
      <calculatedColumnFormula>0</calculatedColumnFormula>
    </tableColumn>
    <tableColumn id="17" name="17" dataDxfId="1538">
      <calculatedColumnFormula>0</calculatedColumnFormula>
    </tableColumn>
    <tableColumn id="18" name="18" dataDxfId="1537">
      <calculatedColumnFormula>0</calculatedColumnFormula>
    </tableColumn>
    <tableColumn id="19" name="19" dataDxfId="1536">
      <calculatedColumnFormula>0</calculatedColumnFormula>
    </tableColumn>
    <tableColumn id="20" name="20" dataDxfId="1535">
      <calculatedColumnFormula>0</calculatedColumnFormula>
    </tableColumn>
    <tableColumn id="21" name="21" dataDxfId="1534">
      <calculatedColumnFormula>0</calculatedColumnFormula>
    </tableColumn>
    <tableColumn id="22" name="22" dataDxfId="1533">
      <calculatedColumnFormula>0</calculatedColumnFormula>
    </tableColumn>
    <tableColumn id="23" name="23" dataDxfId="1532">
      <calculatedColumnFormula>0</calculatedColumnFormula>
    </tableColumn>
    <tableColumn id="24" name="24" dataDxfId="1531">
      <calculatedColumnFormula>0</calculatedColumnFormula>
    </tableColumn>
    <tableColumn id="25" name="25" dataDxfId="1530">
      <calculatedColumnFormula>0</calculatedColumnFormula>
    </tableColumn>
    <tableColumn id="26" name="26" dataDxfId="1529">
      <calculatedColumnFormula>0</calculatedColumnFormula>
    </tableColumn>
    <tableColumn id="27" name="27" dataDxfId="1528">
      <calculatedColumnFormula>0</calculatedColumnFormula>
    </tableColumn>
    <tableColumn id="28" name="28" dataDxfId="1527">
      <calculatedColumnFormula>0</calculatedColumnFormula>
    </tableColumn>
    <tableColumn id="29" name="29" dataDxfId="1526">
      <calculatedColumnFormula>0</calculatedColumnFormula>
    </tableColumn>
    <tableColumn id="30" name="30" dataDxfId="1525">
      <calculatedColumnFormula>0</calculatedColumnFormula>
    </tableColumn>
    <tableColumn id="31" name="31" dataDxfId="1524">
      <calculatedColumnFormula>0</calculatedColumnFormula>
    </tableColumn>
  </tableColumns>
  <tableStyleInfo name="TableStyleLight2" showFirstColumn="0" showLastColumn="0" showRowStripes="1" showColumnStripes="0"/>
</table>
</file>

<file path=xl/tables/table71.xml><?xml version="1.0" encoding="utf-8"?>
<table xmlns="http://schemas.openxmlformats.org/spreadsheetml/2006/main" id="71" name="Table129872851241371711374933465972" displayName="Table129872851241371711374933465972" ref="I32:AM42" totalsRowShown="0" headerRowDxfId="1523" dataDxfId="1522">
  <autoFilter ref="I32:AM42"/>
  <tableColumns count="31">
    <tableColumn id="1" name="1" dataDxfId="1521"/>
    <tableColumn id="2" name="2" dataDxfId="1520"/>
    <tableColumn id="3" name="3" dataDxfId="1519"/>
    <tableColumn id="4" name="4" dataDxfId="1518"/>
    <tableColumn id="5" name="5" dataDxfId="1517"/>
    <tableColumn id="6" name="6" dataDxfId="1516"/>
    <tableColumn id="7" name="7" dataDxfId="1515"/>
    <tableColumn id="8" name="8" dataDxfId="1514"/>
    <tableColumn id="9" name="9" dataDxfId="1513"/>
    <tableColumn id="10" name="10" dataDxfId="1512"/>
    <tableColumn id="11" name="11" dataDxfId="1511"/>
    <tableColumn id="12" name="12" dataDxfId="1510"/>
    <tableColumn id="13" name="13" dataDxfId="1509"/>
    <tableColumn id="14" name="14" dataDxfId="1508"/>
    <tableColumn id="15" name="15" dataDxfId="1507"/>
    <tableColumn id="16" name="16" dataDxfId="1506"/>
    <tableColumn id="17" name="17" dataDxfId="1505"/>
    <tableColumn id="18" name="18" dataDxfId="1504"/>
    <tableColumn id="19" name="19" dataDxfId="1503"/>
    <tableColumn id="20" name="20" dataDxfId="1502"/>
    <tableColumn id="21" name="21" dataDxfId="1501"/>
    <tableColumn id="22" name="22" dataDxfId="1500"/>
    <tableColumn id="23" name="23" dataDxfId="1499"/>
    <tableColumn id="24" name="24" dataDxfId="1498"/>
    <tableColumn id="25" name="25" dataDxfId="1497"/>
    <tableColumn id="26" name="26" dataDxfId="1496"/>
    <tableColumn id="27" name="27" dataDxfId="1495"/>
    <tableColumn id="28" name="28" dataDxfId="1494"/>
    <tableColumn id="29" name="29" dataDxfId="1493"/>
    <tableColumn id="30" name="30" dataDxfId="1492"/>
    <tableColumn id="31" name="31" dataDxfId="1491"/>
  </tableColumns>
  <tableStyleInfo name="TableStyleLight2" showFirstColumn="0" showLastColumn="0" showRowStripes="1" showColumnStripes="0"/>
</table>
</file>

<file path=xl/tables/table72.xml><?xml version="1.0" encoding="utf-8"?>
<table xmlns="http://schemas.openxmlformats.org/spreadsheetml/2006/main" id="72" name="Table139973861251381721385034476073" displayName="Table139973861251381721385034476073" ref="I20:AM30" totalsRowShown="0" headerRowDxfId="1490" dataDxfId="1489">
  <autoFilter ref="I20:AM30"/>
  <tableColumns count="31">
    <tableColumn id="1" name="1" dataDxfId="1488"/>
    <tableColumn id="2" name="2" dataDxfId="1487"/>
    <tableColumn id="3" name="3" dataDxfId="1486"/>
    <tableColumn id="4" name="4" dataDxfId="1485"/>
    <tableColumn id="5" name="5" dataDxfId="1484"/>
    <tableColumn id="6" name="6" dataDxfId="1483"/>
    <tableColumn id="7" name="7" dataDxfId="1482"/>
    <tableColumn id="8" name="8" dataDxfId="1481"/>
    <tableColumn id="9" name="9" dataDxfId="1480"/>
    <tableColumn id="10" name="10" dataDxfId="1479"/>
    <tableColumn id="11" name="11" dataDxfId="1478"/>
    <tableColumn id="12" name="12" dataDxfId="1477"/>
    <tableColumn id="13" name="13" dataDxfId="1476"/>
    <tableColumn id="14" name="14" dataDxfId="1475"/>
    <tableColumn id="15" name="15" dataDxfId="1474"/>
    <tableColumn id="16" name="16" dataDxfId="1473"/>
    <tableColumn id="17" name="17" dataDxfId="1472"/>
    <tableColumn id="18" name="18" dataDxfId="1471"/>
    <tableColumn id="19" name="19" dataDxfId="1470"/>
    <tableColumn id="20" name="20" dataDxfId="1469"/>
    <tableColumn id="21" name="21" dataDxfId="1468"/>
    <tableColumn id="22" name="22" dataDxfId="1467"/>
    <tableColumn id="23" name="23" dataDxfId="1466"/>
    <tableColumn id="24" name="24" dataDxfId="1465"/>
    <tableColumn id="25" name="25" dataDxfId="1464"/>
    <tableColumn id="26" name="26" dataDxfId="1463"/>
    <tableColumn id="27" name="27" dataDxfId="1462"/>
    <tableColumn id="28" name="28" dataDxfId="1461"/>
    <tableColumn id="29" name="29" dataDxfId="1460"/>
    <tableColumn id="30" name="30" dataDxfId="1459"/>
    <tableColumn id="31" name="31" dataDxfId="1458"/>
  </tableColumns>
  <tableStyleInfo name="TableStyleLight2" showFirstColumn="0" showLastColumn="0" showRowStripes="1" showColumnStripes="0"/>
</table>
</file>

<file path=xl/tables/table73.xml><?xml version="1.0" encoding="utf-8"?>
<table xmlns="http://schemas.openxmlformats.org/spreadsheetml/2006/main" id="73" name="Table109670831221351691354735486174" displayName="Table109670831221351691354735486174" ref="I66:AM71" totalsRowShown="0" headerRowDxfId="1457" dataDxfId="1456">
  <autoFilter ref="I66:AM71"/>
  <tableColumns count="31">
    <tableColumn id="1" name="1" dataDxfId="1455"/>
    <tableColumn id="2" name="2" dataDxfId="1454"/>
    <tableColumn id="3" name="3" dataDxfId="1453"/>
    <tableColumn id="4" name="4" dataDxfId="1452"/>
    <tableColumn id="5" name="5" dataDxfId="1451"/>
    <tableColumn id="6" name="6" dataDxfId="1450"/>
    <tableColumn id="7" name="7" dataDxfId="1449"/>
    <tableColumn id="8" name="8" dataDxfId="1448"/>
    <tableColumn id="9" name="9" dataDxfId="1447"/>
    <tableColumn id="10" name="10" dataDxfId="1446"/>
    <tableColumn id="11" name="11" dataDxfId="1445"/>
    <tableColumn id="12" name="12" dataDxfId="1444"/>
    <tableColumn id="13" name="13" dataDxfId="1443"/>
    <tableColumn id="14" name="14" dataDxfId="1442"/>
    <tableColumn id="15" name="15" dataDxfId="1441"/>
    <tableColumn id="16" name="16" dataDxfId="1440"/>
    <tableColumn id="17" name="17" dataDxfId="1439"/>
    <tableColumn id="18" name="18" dataDxfId="1438"/>
    <tableColumn id="19" name="19" dataDxfId="1437"/>
    <tableColumn id="20" name="20" dataDxfId="1436"/>
    <tableColumn id="21" name="21" dataDxfId="1435"/>
    <tableColumn id="22" name="22" dataDxfId="1434"/>
    <tableColumn id="23" name="23" dataDxfId="1433"/>
    <tableColumn id="24" name="24" dataDxfId="1432"/>
    <tableColumn id="25" name="25" dataDxfId="1431"/>
    <tableColumn id="26" name="26" dataDxfId="1430"/>
    <tableColumn id="27" name="27" dataDxfId="1429"/>
    <tableColumn id="28" name="28" dataDxfId="1428"/>
    <tableColumn id="29" name="29" dataDxfId="1427"/>
    <tableColumn id="30" name="30" dataDxfId="1426"/>
    <tableColumn id="31" name="31" dataDxfId="1425"/>
  </tableColumns>
  <tableStyleInfo name="TableStyleLight2" showFirstColumn="0" showLastColumn="0" showRowStripes="1" showColumnStripes="0"/>
</table>
</file>

<file path=xl/tables/table74.xml><?xml version="1.0" encoding="utf-8"?>
<table xmlns="http://schemas.openxmlformats.org/spreadsheetml/2006/main" id="74" name="Table5100748712613915240336496275" displayName="Table5100748712613915240336496275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1424"/>
    <tableColumn id="3" name="Rzeczywiste" dataDxfId="1423">
      <calculatedColumnFormula>SUM(I80:AM80)</calculatedColumnFormula>
    </tableColumn>
    <tableColumn id="4" name="Różnica" dataDxfId="1422">
      <calculatedColumnFormula>Table51007487126139152403[[#This Row],[Oczekiwane]]-Table51007487126139152403[[#This Row],[Rzeczywiste]]</calculatedColumnFormula>
    </tableColumn>
    <tableColumn id="5" name="% Wykonania" dataDxfId="1421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75.xml><?xml version="1.0" encoding="utf-8"?>
<table xmlns="http://schemas.openxmlformats.org/spreadsheetml/2006/main" id="75" name="Table39468811201331463922375076" displayName="Table39468811201331463922375076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1418"/>
    <tableColumn id="3" name="Rzeczywiste" dataDxfId="1417"/>
    <tableColumn id="4" name="Różnica" dataDxfId="1416"/>
    <tableColumn id="5" name="% Wykonania" dataDxfId="1415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76.xml><?xml version="1.0" encoding="utf-8"?>
<table xmlns="http://schemas.openxmlformats.org/spreadsheetml/2006/main" id="76" name="Table510074871261391524023385177" displayName="Table510074871261391524023385177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1414"/>
    <tableColumn id="3" name="Rzeczywiste" dataDxfId="1413">
      <calculatedColumnFormula>SUM(I32:AM32)</calculatedColumnFormula>
    </tableColumn>
    <tableColumn id="4" name="Różnica" dataDxfId="1412">
      <calculatedColumnFormula>Table510074871261391524023385177[[#This Row],[Oczekiwane]]-Table510074871261391524023385177[[#This Row],[Rzeczywiste]]</calculatedColumnFormula>
    </tableColumn>
    <tableColumn id="5" name="% Wykonania" dataDxfId="1411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77.xml><?xml version="1.0" encoding="utf-8"?>
<table xmlns="http://schemas.openxmlformats.org/spreadsheetml/2006/main" id="77" name="Table610175881271401534124395278" displayName="Table610175881271401534124395278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1410"/>
    <tableColumn id="3" name="Rzeczywiste" dataDxfId="1409">
      <calculatedColumnFormula>SUM(I44:AM44)</calculatedColumnFormula>
    </tableColumn>
    <tableColumn id="4" name="Różnica" dataDxfId="1408">
      <calculatedColumnFormula>Table610175881271401534124395278[[#This Row],[Oczekiwane]]-Table610175881271401534124395278[[#This Row],[Rzeczywiste]]</calculatedColumnFormula>
    </tableColumn>
    <tableColumn id="5" name="% Wykonania" dataDxfId="1407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78.xml><?xml version="1.0" encoding="utf-8"?>
<table xmlns="http://schemas.openxmlformats.org/spreadsheetml/2006/main" id="78" name="Table710276891281411544225405379" displayName="Table710276891281411544225405379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1406"/>
    <tableColumn id="3" name="Rzeczywiste" dataDxfId="1405">
      <calculatedColumnFormula>SUM(I66:AM66)</calculatedColumnFormula>
    </tableColumn>
    <tableColumn id="4" name="Różnica" dataDxfId="1404">
      <calculatedColumnFormula>Table710276891281411544225405379[[#This Row],[Oczekiwane]]-Table710276891281411544225405379[[#This Row],[Rzeczywiste]]</calculatedColumnFormula>
    </tableColumn>
    <tableColumn id="5" name="% Wykonania" dataDxfId="1403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79.xml><?xml version="1.0" encoding="utf-8"?>
<table xmlns="http://schemas.openxmlformats.org/spreadsheetml/2006/main" id="79" name="Table810377901291421554326415480" displayName="Table810377901291421554326415480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1402"/>
    <tableColumn id="3" name="Rzeczywiste" dataDxfId="1401">
      <calculatedColumnFormula>SUM(I73:AM73)</calculatedColumnFormula>
    </tableColumn>
    <tableColumn id="4" name="Różnica" dataDxfId="1400">
      <calculatedColumnFormula>Table810377901291421554326415480[[#This Row],[Oczekiwane]]-Table810377901291421554326415480[[#This Row],[Rzeczywiste]]</calculatedColumnFormula>
    </tableColumn>
    <tableColumn id="5" name="% Wykonania" dataDxfId="1399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26" name="Table5100748712613915240327" displayName="Table5100748712613915240327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2451"/>
    <tableColumn id="3" name="Rzeczywiste" dataDxfId="2450">
      <calculatedColumnFormula>SUM(#REF!)</calculatedColumnFormula>
    </tableColumn>
    <tableColumn id="4" name="Różnica" dataDxfId="2449">
      <calculatedColumnFormula>Table5100748712613915240327[[#This Row],[Oczekiwane]]-Table5100748712613915240327[[#This Row],[Rzeczywiste]]</calculatedColumnFormula>
    </tableColumn>
    <tableColumn id="5" name="% Wykonania" dataDxfId="2448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80.xml><?xml version="1.0" encoding="utf-8"?>
<table xmlns="http://schemas.openxmlformats.org/spreadsheetml/2006/main" id="80" name="Table210478911301431564429425581" displayName="Table210478911301431564429425581" ref="B17:G18" totalsRowShown="0" headerRowDxfId="1398" dataDxfId="1397" tableBorderDxfId="1396">
  <autoFilter ref="B17:G18"/>
  <tableColumns count="6">
    <tableColumn id="1" name="Kategoria" dataDxfId="1395"/>
    <tableColumn id="2" name="Oczekiwane" dataDxfId="1394">
      <calculatedColumnFormula>SUM(C31,C43,C65,C72,C79)</calculatedColumnFormula>
    </tableColumn>
    <tableColumn id="3" name="Rzeczywiste" dataDxfId="1393">
      <calculatedColumnFormula>SUM(D31,D43,D65,D72,D79)</calculatedColumnFormula>
    </tableColumn>
    <tableColumn id="4" name="Różnica" dataDxfId="1392">
      <calculatedColumnFormula>Table210478911301431564429425581[Oczekiwane]-Table210478911301431564429425581[Rzeczywiste]</calculatedColumnFormula>
    </tableColumn>
    <tableColumn id="5" name="% Wykonania" dataDxfId="1391">
      <calculatedColumnFormula>IFERROR(D18/C18,"")</calculatedColumnFormula>
    </tableColumn>
    <tableColumn id="6" name="Komentarz" dataDxfId="1390"/>
  </tableColumns>
  <tableStyleInfo name="TableStyleLight2" showFirstColumn="0" showLastColumn="0" showRowStripes="1" showColumnStripes="0"/>
</table>
</file>

<file path=xl/tables/table81.xml><?xml version="1.0" encoding="utf-8"?>
<table xmlns="http://schemas.openxmlformats.org/spreadsheetml/2006/main" id="81" name="Table410579921311441574530435682" displayName="Table410579921311441574530435682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1389"/>
    <tableColumn id="3" name="Rzeczywiste" dataDxfId="1388">
      <calculatedColumnFormula>SUM(I20:AM20)</calculatedColumnFormula>
    </tableColumn>
    <tableColumn id="4" name="Różnica" dataDxfId="1387">
      <calculatedColumnFormula>Table410579921311441574530435682[[#This Row],[Oczekiwane]]-Table410579921311441574530435682[[#This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82.xml><?xml version="1.0" encoding="utf-8"?>
<table xmlns="http://schemas.openxmlformats.org/spreadsheetml/2006/main" id="82" name="Table99569821211341681344631445783" displayName="Table99569821211341681344631445783" ref="I73:AM78" totalsRowShown="0" headerRowDxfId="1386" dataDxfId="1385">
  <autoFilter ref="I73:AM78"/>
  <tableColumns count="31">
    <tableColumn id="1" name="1" dataDxfId="1384"/>
    <tableColumn id="2" name="2" dataDxfId="1383"/>
    <tableColumn id="3" name="3" dataDxfId="1382"/>
    <tableColumn id="4" name="4" dataDxfId="1381"/>
    <tableColumn id="5" name="5" dataDxfId="1380"/>
    <tableColumn id="6" name="6" dataDxfId="1379"/>
    <tableColumn id="7" name="7" dataDxfId="1378"/>
    <tableColumn id="8" name="8" dataDxfId="1377"/>
    <tableColumn id="9" name="9" dataDxfId="1376"/>
    <tableColumn id="10" name="10" dataDxfId="1375"/>
    <tableColumn id="11" name="11" dataDxfId="1374"/>
    <tableColumn id="12" name="12" dataDxfId="1373"/>
    <tableColumn id="13" name="13" dataDxfId="1372"/>
    <tableColumn id="14" name="14" dataDxfId="1371"/>
    <tableColumn id="15" name="15" dataDxfId="1370"/>
    <tableColumn id="16" name="16" dataDxfId="1369"/>
    <tableColumn id="17" name="17" dataDxfId="1368"/>
    <tableColumn id="18" name="18" dataDxfId="1367"/>
    <tableColumn id="19" name="19" dataDxfId="1366"/>
    <tableColumn id="20" name="20" dataDxfId="1365"/>
    <tableColumn id="21" name="21" dataDxfId="1364"/>
    <tableColumn id="22" name="22" dataDxfId="1363"/>
    <tableColumn id="23" name="23" dataDxfId="1362"/>
    <tableColumn id="24" name="24" dataDxfId="1361"/>
    <tableColumn id="25" name="25" dataDxfId="1360"/>
    <tableColumn id="26" name="26" dataDxfId="1359"/>
    <tableColumn id="27" name="27" dataDxfId="1358"/>
    <tableColumn id="28" name="28" dataDxfId="1357"/>
    <tableColumn id="29" name="29" dataDxfId="1356"/>
    <tableColumn id="30" name="30" dataDxfId="1355"/>
    <tableColumn id="31" name="31" dataDxfId="1354"/>
  </tableColumns>
  <tableStyleInfo name="TableStyleLight2" showFirstColumn="0" showLastColumn="0" showRowStripes="1" showColumnStripes="0"/>
</table>
</file>

<file path=xl/tables/table83.xml><?xml version="1.0" encoding="utf-8"?>
<table xmlns="http://schemas.openxmlformats.org/spreadsheetml/2006/main" id="83" name="Table119771841231361701364832455884" displayName="Table119771841231361701364832455884" ref="I44:AM64" totalsRowShown="0" headerRowDxfId="1353" dataDxfId="1352">
  <autoFilter ref="I44:AM64"/>
  <tableColumns count="31">
    <tableColumn id="1" name="1" dataDxfId="1351">
      <calculatedColumnFormula>0</calculatedColumnFormula>
    </tableColumn>
    <tableColumn id="2" name="2" dataDxfId="1350">
      <calculatedColumnFormula>0</calculatedColumnFormula>
    </tableColumn>
    <tableColumn id="3" name="3" dataDxfId="1349">
      <calculatedColumnFormula>0</calculatedColumnFormula>
    </tableColumn>
    <tableColumn id="4" name="4" dataDxfId="1348">
      <calculatedColumnFormula>0</calculatedColumnFormula>
    </tableColumn>
    <tableColumn id="5" name="5" dataDxfId="1347">
      <calculatedColumnFormula>0</calculatedColumnFormula>
    </tableColumn>
    <tableColumn id="6" name="6" dataDxfId="1346">
      <calculatedColumnFormula>0</calculatedColumnFormula>
    </tableColumn>
    <tableColumn id="7" name="7" dataDxfId="1345">
      <calculatedColumnFormula>0</calculatedColumnFormula>
    </tableColumn>
    <tableColumn id="8" name="8" dataDxfId="1344">
      <calculatedColumnFormula>0</calculatedColumnFormula>
    </tableColumn>
    <tableColumn id="9" name="9" dataDxfId="1343">
      <calculatedColumnFormula>0</calculatedColumnFormula>
    </tableColumn>
    <tableColumn id="10" name="10" dataDxfId="1342">
      <calculatedColumnFormula>0</calculatedColumnFormula>
    </tableColumn>
    <tableColumn id="11" name="11" dataDxfId="1341">
      <calculatedColumnFormula>0</calculatedColumnFormula>
    </tableColumn>
    <tableColumn id="12" name="12" dataDxfId="1340">
      <calculatedColumnFormula>0</calculatedColumnFormula>
    </tableColumn>
    <tableColumn id="13" name="13" dataDxfId="1339">
      <calculatedColumnFormula>0</calculatedColumnFormula>
    </tableColumn>
    <tableColumn id="14" name="14" dataDxfId="1338">
      <calculatedColumnFormula>0</calculatedColumnFormula>
    </tableColumn>
    <tableColumn id="15" name="15" dataDxfId="1337">
      <calculatedColumnFormula>0</calculatedColumnFormula>
    </tableColumn>
    <tableColumn id="16" name="16" dataDxfId="1336">
      <calculatedColumnFormula>0</calculatedColumnFormula>
    </tableColumn>
    <tableColumn id="17" name="17" dataDxfId="1335">
      <calculatedColumnFormula>0</calculatedColumnFormula>
    </tableColumn>
    <tableColumn id="18" name="18" dataDxfId="1334">
      <calculatedColumnFormula>0</calculatedColumnFormula>
    </tableColumn>
    <tableColumn id="19" name="19" dataDxfId="1333">
      <calculatedColumnFormula>0</calculatedColumnFormula>
    </tableColumn>
    <tableColumn id="20" name="20" dataDxfId="1332">
      <calculatedColumnFormula>0</calculatedColumnFormula>
    </tableColumn>
    <tableColumn id="21" name="21" dataDxfId="1331">
      <calculatedColumnFormula>0</calculatedColumnFormula>
    </tableColumn>
    <tableColumn id="22" name="22" dataDxfId="1330">
      <calculatedColumnFormula>0</calculatedColumnFormula>
    </tableColumn>
    <tableColumn id="23" name="23" dataDxfId="1329">
      <calculatedColumnFormula>0</calculatedColumnFormula>
    </tableColumn>
    <tableColumn id="24" name="24" dataDxfId="1328">
      <calculatedColumnFormula>0</calculatedColumnFormula>
    </tableColumn>
    <tableColumn id="25" name="25" dataDxfId="1327">
      <calculatedColumnFormula>0</calculatedColumnFormula>
    </tableColumn>
    <tableColumn id="26" name="26" dataDxfId="1326">
      <calculatedColumnFormula>0</calculatedColumnFormula>
    </tableColumn>
    <tableColumn id="27" name="27" dataDxfId="1325">
      <calculatedColumnFormula>0</calculatedColumnFormula>
    </tableColumn>
    <tableColumn id="28" name="28" dataDxfId="1324">
      <calculatedColumnFormula>0</calculatedColumnFormula>
    </tableColumn>
    <tableColumn id="29" name="29" dataDxfId="1323">
      <calculatedColumnFormula>0</calculatedColumnFormula>
    </tableColumn>
    <tableColumn id="30" name="30" dataDxfId="1322">
      <calculatedColumnFormula>0</calculatedColumnFormula>
    </tableColumn>
    <tableColumn id="31" name="31" dataDxfId="1321">
      <calculatedColumnFormula>0</calculatedColumnFormula>
    </tableColumn>
  </tableColumns>
  <tableStyleInfo name="TableStyleLight2" showFirstColumn="0" showLastColumn="0" showRowStripes="1" showColumnStripes="0"/>
</table>
</file>

<file path=xl/tables/table84.xml><?xml version="1.0" encoding="utf-8"?>
<table xmlns="http://schemas.openxmlformats.org/spreadsheetml/2006/main" id="84" name="Table129872851241371711374933465985" displayName="Table129872851241371711374933465985" ref="I32:AM42" totalsRowShown="0" headerRowDxfId="1320" dataDxfId="1319">
  <autoFilter ref="I32:AM42"/>
  <tableColumns count="31">
    <tableColumn id="1" name="1" dataDxfId="1318"/>
    <tableColumn id="2" name="2" dataDxfId="1317"/>
    <tableColumn id="3" name="3" dataDxfId="1316"/>
    <tableColumn id="4" name="4" dataDxfId="1315"/>
    <tableColumn id="5" name="5" dataDxfId="1314"/>
    <tableColumn id="6" name="6" dataDxfId="1313"/>
    <tableColumn id="7" name="7" dataDxfId="1312"/>
    <tableColumn id="8" name="8" dataDxfId="1311"/>
    <tableColumn id="9" name="9" dataDxfId="1310"/>
    <tableColumn id="10" name="10" dataDxfId="1309"/>
    <tableColumn id="11" name="11" dataDxfId="1308"/>
    <tableColumn id="12" name="12" dataDxfId="1307"/>
    <tableColumn id="13" name="13" dataDxfId="1306"/>
    <tableColumn id="14" name="14" dataDxfId="1305"/>
    <tableColumn id="15" name="15" dataDxfId="1304"/>
    <tableColumn id="16" name="16" dataDxfId="1303"/>
    <tableColumn id="17" name="17" dataDxfId="1302"/>
    <tableColumn id="18" name="18" dataDxfId="1301"/>
    <tableColumn id="19" name="19" dataDxfId="1300"/>
    <tableColumn id="20" name="20" dataDxfId="1299"/>
    <tableColumn id="21" name="21" dataDxfId="1298"/>
    <tableColumn id="22" name="22" dataDxfId="1297"/>
    <tableColumn id="23" name="23" dataDxfId="1296"/>
    <tableColumn id="24" name="24" dataDxfId="1295"/>
    <tableColumn id="25" name="25" dataDxfId="1294"/>
    <tableColumn id="26" name="26" dataDxfId="1293"/>
    <tableColumn id="27" name="27" dataDxfId="1292"/>
    <tableColumn id="28" name="28" dataDxfId="1291"/>
    <tableColumn id="29" name="29" dataDxfId="1290"/>
    <tableColumn id="30" name="30" dataDxfId="1289"/>
    <tableColumn id="31" name="31" dataDxfId="1288"/>
  </tableColumns>
  <tableStyleInfo name="TableStyleLight2" showFirstColumn="0" showLastColumn="0" showRowStripes="1" showColumnStripes="0"/>
</table>
</file>

<file path=xl/tables/table85.xml><?xml version="1.0" encoding="utf-8"?>
<table xmlns="http://schemas.openxmlformats.org/spreadsheetml/2006/main" id="85" name="Table139973861251381721385034476086" displayName="Table139973861251381721385034476086" ref="I20:AM30" totalsRowShown="0" headerRowDxfId="1287" dataDxfId="1286">
  <autoFilter ref="I20:AM30"/>
  <tableColumns count="31">
    <tableColumn id="1" name="1" dataDxfId="1285"/>
    <tableColumn id="2" name="2" dataDxfId="1284"/>
    <tableColumn id="3" name="3" dataDxfId="1283"/>
    <tableColumn id="4" name="4" dataDxfId="1282"/>
    <tableColumn id="5" name="5" dataDxfId="1281"/>
    <tableColumn id="6" name="6" dataDxfId="1280"/>
    <tableColumn id="7" name="7" dataDxfId="1279"/>
    <tableColumn id="8" name="8" dataDxfId="1278"/>
    <tableColumn id="9" name="9" dataDxfId="1277"/>
    <tableColumn id="10" name="10" dataDxfId="1276"/>
    <tableColumn id="11" name="11" dataDxfId="1275"/>
    <tableColumn id="12" name="12" dataDxfId="1274"/>
    <tableColumn id="13" name="13" dataDxfId="1273"/>
    <tableColumn id="14" name="14" dataDxfId="1272"/>
    <tableColumn id="15" name="15" dataDxfId="1271"/>
    <tableColumn id="16" name="16" dataDxfId="1270"/>
    <tableColumn id="17" name="17" dataDxfId="1269"/>
    <tableColumn id="18" name="18" dataDxfId="1268"/>
    <tableColumn id="19" name="19" dataDxfId="1267"/>
    <tableColumn id="20" name="20" dataDxfId="1266"/>
    <tableColumn id="21" name="21" dataDxfId="1265"/>
    <tableColumn id="22" name="22" dataDxfId="1264"/>
    <tableColumn id="23" name="23" dataDxfId="1263"/>
    <tableColumn id="24" name="24" dataDxfId="1262"/>
    <tableColumn id="25" name="25" dataDxfId="1261"/>
    <tableColumn id="26" name="26" dataDxfId="1260"/>
    <tableColumn id="27" name="27" dataDxfId="1259"/>
    <tableColumn id="28" name="28" dataDxfId="1258"/>
    <tableColumn id="29" name="29" dataDxfId="1257"/>
    <tableColumn id="30" name="30" dataDxfId="1256"/>
    <tableColumn id="31" name="31" dataDxfId="1255"/>
  </tableColumns>
  <tableStyleInfo name="TableStyleLight2" showFirstColumn="0" showLastColumn="0" showRowStripes="1" showColumnStripes="0"/>
</table>
</file>

<file path=xl/tables/table86.xml><?xml version="1.0" encoding="utf-8"?>
<table xmlns="http://schemas.openxmlformats.org/spreadsheetml/2006/main" id="86" name="Table109670831221351691354735486187" displayName="Table109670831221351691354735486187" ref="I66:AM71" totalsRowShown="0" headerRowDxfId="1254" dataDxfId="1253">
  <autoFilter ref="I66:AM71"/>
  <tableColumns count="31">
    <tableColumn id="1" name="1" dataDxfId="1252"/>
    <tableColumn id="2" name="2" dataDxfId="1251"/>
    <tableColumn id="3" name="3" dataDxfId="1250"/>
    <tableColumn id="4" name="4" dataDxfId="1249"/>
    <tableColumn id="5" name="5" dataDxfId="1248"/>
    <tableColumn id="6" name="6" dataDxfId="1247"/>
    <tableColumn id="7" name="7" dataDxfId="1246"/>
    <tableColumn id="8" name="8" dataDxfId="1245"/>
    <tableColumn id="9" name="9" dataDxfId="1244"/>
    <tableColumn id="10" name="10" dataDxfId="1243"/>
    <tableColumn id="11" name="11" dataDxfId="1242"/>
    <tableColumn id="12" name="12" dataDxfId="1241"/>
    <tableColumn id="13" name="13" dataDxfId="1240"/>
    <tableColumn id="14" name="14" dataDxfId="1239"/>
    <tableColumn id="15" name="15" dataDxfId="1238"/>
    <tableColumn id="16" name="16" dataDxfId="1237"/>
    <tableColumn id="17" name="17" dataDxfId="1236"/>
    <tableColumn id="18" name="18" dataDxfId="1235"/>
    <tableColumn id="19" name="19" dataDxfId="1234"/>
    <tableColumn id="20" name="20" dataDxfId="1233"/>
    <tableColumn id="21" name="21" dataDxfId="1232"/>
    <tableColumn id="22" name="22" dataDxfId="1231"/>
    <tableColumn id="23" name="23" dataDxfId="1230"/>
    <tableColumn id="24" name="24" dataDxfId="1229"/>
    <tableColumn id="25" name="25" dataDxfId="1228"/>
    <tableColumn id="26" name="26" dataDxfId="1227"/>
    <tableColumn id="27" name="27" dataDxfId="1226"/>
    <tableColumn id="28" name="28" dataDxfId="1225"/>
    <tableColumn id="29" name="29" dataDxfId="1224"/>
    <tableColumn id="30" name="30" dataDxfId="1223"/>
    <tableColumn id="31" name="31" dataDxfId="1222"/>
  </tableColumns>
  <tableStyleInfo name="TableStyleLight2" showFirstColumn="0" showLastColumn="0" showRowStripes="1" showColumnStripes="0"/>
</table>
</file>

<file path=xl/tables/table87.xml><?xml version="1.0" encoding="utf-8"?>
<table xmlns="http://schemas.openxmlformats.org/spreadsheetml/2006/main" id="87" name="Table5100748712613915240336496288" displayName="Table5100748712613915240336496288" ref="B80:G91" totalsRowShown="0">
  <autoFilter ref="B80:G91"/>
  <tableColumns count="6">
    <tableColumn id="1" name="Oszczędności">
      <calculatedColumnFormula>'[1]Categories Template'!B75</calculatedColumnFormula>
    </tableColumn>
    <tableColumn id="2" name="Oczekiwane" dataDxfId="1221"/>
    <tableColumn id="3" name="Rzeczywiste" dataDxfId="1220">
      <calculatedColumnFormula>SUM(I80:AM80)</calculatedColumnFormula>
    </tableColumn>
    <tableColumn id="4" name="Różnica" dataDxfId="1219">
      <calculatedColumnFormula>Table51007487126139152403[[#This Row],[Oczekiwane]]-Table51007487126139152403[[#This Row],[Rzeczywiste]]</calculatedColumnFormula>
    </tableColumn>
    <tableColumn id="5" name="% Wykonania" dataDxfId="1218">
      <calculatedColumnFormula>IFERROR(D81/C81,"")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88.xml><?xml version="1.0" encoding="utf-8"?>
<table xmlns="http://schemas.openxmlformats.org/spreadsheetml/2006/main" id="88" name="Table3946881120133146392237506389" displayName="Table3946881120133146392237506389" ref="B7:G14" totalsRowShown="0">
  <autoFilter ref="B7:G14"/>
  <tableColumns count="6">
    <tableColumn id="1" name="Kategoria">
      <calculatedColumnFormula>'[1]Categories Template'!B2</calculatedColumnFormula>
    </tableColumn>
    <tableColumn id="2" name="Oczekiwane" dataDxfId="1215"/>
    <tableColumn id="3" name="Rzeczywiste" dataDxfId="1214"/>
    <tableColumn id="4" name="Różnica" dataDxfId="1213"/>
    <tableColumn id="5" name="% Wykonania" dataDxfId="1212">
      <calculatedColumnFormula>IFERROR(D8/C8,"")</calculatedColumnFormula>
    </tableColumn>
    <tableColumn id="6" name="Komentarz"/>
  </tableColumns>
  <tableStyleInfo name="TableStyleLight2" showFirstColumn="0" showLastColumn="0" showRowStripes="1" showColumnStripes="0"/>
</table>
</file>

<file path=xl/tables/table89.xml><?xml version="1.0" encoding="utf-8"?>
<table xmlns="http://schemas.openxmlformats.org/spreadsheetml/2006/main" id="89" name="Table51007487126139152402338516490" displayName="Table51007487126139152402338516490" ref="B32:G43" totalsRowShown="0">
  <autoFilter ref="B32:G43"/>
  <tableColumns count="6">
    <tableColumn id="1" name="Jedzenie">
      <calculatedColumnFormula>'[1]Categories Template'!B27</calculatedColumnFormula>
    </tableColumn>
    <tableColumn id="2" name="Oczekiwane" dataDxfId="1211"/>
    <tableColumn id="3" name="Rzeczywiste" dataDxfId="1210">
      <calculatedColumnFormula>SUM(I32:AM32)</calculatedColumnFormula>
    </tableColumn>
    <tableColumn id="4" name="Różnica" dataDxfId="1209">
      <calculatedColumnFormula>Table51007487126139152402338516490[[#This Row],[Oczekiwane]]-Table51007487126139152402338516490[[#This Row],[Rzeczywiste]]</calculatedColumnFormula>
    </tableColumn>
    <tableColumn id="5" name="% Wykonania" dataDxfId="1208">
      <calculatedColumnFormula>IFERROR(D33/C33,"")</calculatedColumnFormula>
    </tableColumn>
    <tableColumn id="6" name="Komentarz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id="27" name="Table206" displayName="Table206" ref="I2:U7" totalsRowShown="0">
  <autoFilter ref="I2:U7"/>
  <tableColumns count="13">
    <tableColumn id="1" name="Kategoria"/>
    <tableColumn id="2" name="1" dataDxfId="2447"/>
    <tableColumn id="3" name="2" dataDxfId="2446"/>
    <tableColumn id="4" name="3" dataDxfId="2445"/>
    <tableColumn id="5" name="4" dataDxfId="2444"/>
    <tableColumn id="6" name="5" dataDxfId="2443"/>
    <tableColumn id="7" name="6" dataDxfId="2442"/>
    <tableColumn id="8" name="7" dataDxfId="2441"/>
    <tableColumn id="9" name="8" dataDxfId="2440"/>
    <tableColumn id="10" name="9" dataDxfId="2439"/>
    <tableColumn id="11" name="10" dataDxfId="2438"/>
    <tableColumn id="12" name="11" dataDxfId="2437"/>
    <tableColumn id="13" name="12" dataDxfId="2436"/>
  </tableColumns>
  <tableStyleInfo name="TableStyleLight2" showFirstColumn="0" showLastColumn="0" showRowStripes="1" showColumnStripes="0"/>
</table>
</file>

<file path=xl/tables/table90.xml><?xml version="1.0" encoding="utf-8"?>
<table xmlns="http://schemas.openxmlformats.org/spreadsheetml/2006/main" id="90" name="Table61017588127140153412439526591" displayName="Table61017588127140153412439526591" ref="B44:G65" totalsRowShown="0">
  <autoFilter ref="B44:G65"/>
  <tableColumns count="6">
    <tableColumn id="1" name="Przyjemności">
      <calculatedColumnFormula>'[1]Categories Template'!B39</calculatedColumnFormula>
    </tableColumn>
    <tableColumn id="2" name="Oczekiwane" dataDxfId="1207"/>
    <tableColumn id="3" name="Rzeczywiste" dataDxfId="1206">
      <calculatedColumnFormula>SUM(I44:AM44)</calculatedColumnFormula>
    </tableColumn>
    <tableColumn id="4" name="Różnica" dataDxfId="1205">
      <calculatedColumnFormula>Table61017588127140153412439526591[[#This Row],[Oczekiwane]]-Table61017588127140153412439526591[[#This Row],[Rzeczywiste]]</calculatedColumnFormula>
    </tableColumn>
    <tableColumn id="5" name="% Wykonania" dataDxfId="1204">
      <calculatedColumnFormula>IFERROR(D45/C45,"")</calculatedColumnFormula>
    </tableColumn>
    <tableColumn id="6" name="Komentarz"/>
  </tableColumns>
  <tableStyleInfo name="TableStyleLight2" showFirstColumn="0" showLastColumn="0" showRowStripes="1" showColumnStripes="0"/>
</table>
</file>

<file path=xl/tables/table91.xml><?xml version="1.0" encoding="utf-8"?>
<table xmlns="http://schemas.openxmlformats.org/spreadsheetml/2006/main" id="91" name="Table71027689128141154422540536692" displayName="Table71027689128141154422540536692" ref="B66:G72" totalsRowShown="0">
  <autoFilter ref="B66:G72"/>
  <tableColumns count="6">
    <tableColumn id="1" name="Transport">
      <calculatedColumnFormula>'[1]Categories Template'!B61</calculatedColumnFormula>
    </tableColumn>
    <tableColumn id="2" name="Oczekiwane" dataDxfId="1203"/>
    <tableColumn id="3" name="Rzeczywiste" dataDxfId="1202">
      <calculatedColumnFormula>SUM(I66:AM66)</calculatedColumnFormula>
    </tableColumn>
    <tableColumn id="4" name="Różnica" dataDxfId="1201">
      <calculatedColumnFormula>Table71027689128141154422540536692[[#This Row],[Oczekiwane]]-Table71027689128141154422540536692[[#This Row],[Rzeczywiste]]</calculatedColumnFormula>
    </tableColumn>
    <tableColumn id="5" name="% Wykonania" dataDxfId="1200">
      <calculatedColumnFormula>IFERROR(D67/C67,"")</calculatedColumnFormula>
    </tableColumn>
    <tableColumn id="6" name="Komentarz"/>
  </tableColumns>
  <tableStyleInfo name="TableStyleLight2" showFirstColumn="0" showLastColumn="0" showRowStripes="1" showColumnStripes="0"/>
</table>
</file>

<file path=xl/tables/table92.xml><?xml version="1.0" encoding="utf-8"?>
<table xmlns="http://schemas.openxmlformats.org/spreadsheetml/2006/main" id="92" name="Table81037790129142155432641546793" displayName="Table81037790129142155432641546793" ref="B73:G79" totalsRowShown="0">
  <autoFilter ref="B73:G79"/>
  <tableColumns count="6">
    <tableColumn id="1" name="Inne">
      <calculatedColumnFormula>'[1]Categories Template'!B68</calculatedColumnFormula>
    </tableColumn>
    <tableColumn id="2" name="Oczekiwane" dataDxfId="1199"/>
    <tableColumn id="3" name="Rzeczywiste" dataDxfId="1198">
      <calculatedColumnFormula>SUM(I73:AM73)</calculatedColumnFormula>
    </tableColumn>
    <tableColumn id="4" name="Różnica" dataDxfId="1197">
      <calculatedColumnFormula>Table81037790129142155432641546793[[#This Row],[Oczekiwane]]-Table81037790129142155432641546793[[#This Row],[Rzeczywiste]]</calculatedColumnFormula>
    </tableColumn>
    <tableColumn id="5" name="% Wykonania" dataDxfId="1196">
      <calculatedColumnFormula>IFERROR(D74/C74,"")</calculatedColumnFormula>
    </tableColumn>
    <tableColumn id="6" name="Komentarz"/>
  </tableColumns>
  <tableStyleInfo name="TableStyleLight2" showFirstColumn="0" showLastColumn="0" showRowStripes="1" showColumnStripes="0"/>
</table>
</file>

<file path=xl/tables/table93.xml><?xml version="1.0" encoding="utf-8"?>
<table xmlns="http://schemas.openxmlformats.org/spreadsheetml/2006/main" id="93" name="Table21047891130143156442942556894" displayName="Table21047891130143156442942556894" ref="B17:G18" totalsRowShown="0" headerRowDxfId="1195" dataDxfId="1194" tableBorderDxfId="1193">
  <autoFilter ref="B17:G18"/>
  <tableColumns count="6">
    <tableColumn id="1" name="Kategoria" dataDxfId="1192"/>
    <tableColumn id="2" name="Oczekiwane" dataDxfId="1191">
      <calculatedColumnFormula>SUM(C31,C43,C65,C72,C79)</calculatedColumnFormula>
    </tableColumn>
    <tableColumn id="3" name="Rzeczywiste" dataDxfId="1190">
      <calculatedColumnFormula>SUM(D31,D43,D65,D72,D79)</calculatedColumnFormula>
    </tableColumn>
    <tableColumn id="4" name="Różnica" dataDxfId="1189">
      <calculatedColumnFormula>Table21047891130143156442942556894[Oczekiwane]-Table21047891130143156442942556894[Rzeczywiste]</calculatedColumnFormula>
    </tableColumn>
    <tableColumn id="5" name="% Wykonania" dataDxfId="1188">
      <calculatedColumnFormula>IFERROR(D18/C18,"")</calculatedColumnFormula>
    </tableColumn>
    <tableColumn id="6" name="Komentarz" dataDxfId="1187"/>
  </tableColumns>
  <tableStyleInfo name="TableStyleLight2" showFirstColumn="0" showLastColumn="0" showRowStripes="1" showColumnStripes="0"/>
</table>
</file>

<file path=xl/tables/table94.xml><?xml version="1.0" encoding="utf-8"?>
<table xmlns="http://schemas.openxmlformats.org/spreadsheetml/2006/main" id="94" name="Table41057992131144157453043566995" displayName="Table41057992131144157453043566995" ref="B20:G31" totalsRowShown="0">
  <autoFilter ref="B20:G31"/>
  <tableColumns count="6">
    <tableColumn id="1" name="Mieszkanie i rachunki">
      <calculatedColumnFormula>'[1]Categories Template'!B15</calculatedColumnFormula>
    </tableColumn>
    <tableColumn id="2" name="Oczekiwane" dataDxfId="1186"/>
    <tableColumn id="3" name="Rzeczywiste" dataDxfId="1185">
      <calculatedColumnFormula>SUM(I20:AM20)</calculatedColumnFormula>
    </tableColumn>
    <tableColumn id="4" name="Różnica" dataDxfId="1184">
      <calculatedColumnFormula>Table41057992131144157453043566995[[#This Row],[Oczekiwane]]-Table41057992131144157453043566995[[#This Row],[Rzeczywiste]]</calculatedColumnFormula>
    </tableColumn>
    <tableColumn id="5" name="% Wykonania">
      <calculatedColumnFormula>IFERROR(D21/C21,"")</calculatedColumnFormula>
    </tableColumn>
    <tableColumn id="6" name="Komentarz"/>
  </tableColumns>
  <tableStyleInfo name="TableStyleLight2" showFirstColumn="0" showLastColumn="0" showRowStripes="1" showColumnStripes="0"/>
</table>
</file>

<file path=xl/tables/table95.xml><?xml version="1.0" encoding="utf-8"?>
<table xmlns="http://schemas.openxmlformats.org/spreadsheetml/2006/main" id="95" name="Table9956982121134168134463144577096" displayName="Table9956982121134168134463144577096" ref="I73:AM78" totalsRowShown="0" headerRowDxfId="1183" dataDxfId="1182">
  <autoFilter ref="I73:AM78"/>
  <tableColumns count="31">
    <tableColumn id="1" name="1" dataDxfId="1181"/>
    <tableColumn id="2" name="2" dataDxfId="1180"/>
    <tableColumn id="3" name="3" dataDxfId="1179"/>
    <tableColumn id="4" name="4" dataDxfId="1178"/>
    <tableColumn id="5" name="5" dataDxfId="1177"/>
    <tableColumn id="6" name="6" dataDxfId="1176"/>
    <tableColumn id="7" name="7" dataDxfId="1175"/>
    <tableColumn id="8" name="8" dataDxfId="1174"/>
    <tableColumn id="9" name="9" dataDxfId="1173"/>
    <tableColumn id="10" name="10" dataDxfId="1172"/>
    <tableColumn id="11" name="11" dataDxfId="1171"/>
    <tableColumn id="12" name="12" dataDxfId="1170"/>
    <tableColumn id="13" name="13" dataDxfId="1169"/>
    <tableColumn id="14" name="14" dataDxfId="1168"/>
    <tableColumn id="15" name="15" dataDxfId="1167"/>
    <tableColumn id="16" name="16" dataDxfId="1166"/>
    <tableColumn id="17" name="17" dataDxfId="1165"/>
    <tableColumn id="18" name="18" dataDxfId="1164"/>
    <tableColumn id="19" name="19" dataDxfId="1163"/>
    <tableColumn id="20" name="20" dataDxfId="1162"/>
    <tableColumn id="21" name="21" dataDxfId="1161"/>
    <tableColumn id="22" name="22" dataDxfId="1160"/>
    <tableColumn id="23" name="23" dataDxfId="1159"/>
    <tableColumn id="24" name="24" dataDxfId="1158"/>
    <tableColumn id="25" name="25" dataDxfId="1157"/>
    <tableColumn id="26" name="26" dataDxfId="1156"/>
    <tableColumn id="27" name="27" dataDxfId="1155"/>
    <tableColumn id="28" name="28" dataDxfId="1154"/>
    <tableColumn id="29" name="29" dataDxfId="1153"/>
    <tableColumn id="30" name="30" dataDxfId="1152"/>
    <tableColumn id="31" name="31" dataDxfId="1151"/>
  </tableColumns>
  <tableStyleInfo name="TableStyleLight2" showFirstColumn="0" showLastColumn="0" showRowStripes="1" showColumnStripes="0"/>
</table>
</file>

<file path=xl/tables/table96.xml><?xml version="1.0" encoding="utf-8"?>
<table xmlns="http://schemas.openxmlformats.org/spreadsheetml/2006/main" id="96" name="Table11977184123136170136483245587197" displayName="Table11977184123136170136483245587197" ref="I44:AM64" totalsRowShown="0" headerRowDxfId="1150" dataDxfId="1149">
  <autoFilter ref="I44:AM64"/>
  <tableColumns count="31">
    <tableColumn id="1" name="1" dataDxfId="1148">
      <calculatedColumnFormula>0</calculatedColumnFormula>
    </tableColumn>
    <tableColumn id="2" name="2" dataDxfId="1147">
      <calculatedColumnFormula>0</calculatedColumnFormula>
    </tableColumn>
    <tableColumn id="3" name="3" dataDxfId="1146">
      <calculatedColumnFormula>0</calculatedColumnFormula>
    </tableColumn>
    <tableColumn id="4" name="4" dataDxfId="1145">
      <calculatedColumnFormula>0</calculatedColumnFormula>
    </tableColumn>
    <tableColumn id="5" name="5" dataDxfId="1144">
      <calculatedColumnFormula>0</calculatedColumnFormula>
    </tableColumn>
    <tableColumn id="6" name="6" dataDxfId="1143">
      <calculatedColumnFormula>0</calculatedColumnFormula>
    </tableColumn>
    <tableColumn id="7" name="7" dataDxfId="1142">
      <calculatedColumnFormula>0</calculatedColumnFormula>
    </tableColumn>
    <tableColumn id="8" name="8" dataDxfId="1141">
      <calculatedColumnFormula>0</calculatedColumnFormula>
    </tableColumn>
    <tableColumn id="9" name="9" dataDxfId="1140">
      <calculatedColumnFormula>0</calculatedColumnFormula>
    </tableColumn>
    <tableColumn id="10" name="10" dataDxfId="1139">
      <calculatedColumnFormula>0</calculatedColumnFormula>
    </tableColumn>
    <tableColumn id="11" name="11" dataDxfId="1138">
      <calculatedColumnFormula>0</calculatedColumnFormula>
    </tableColumn>
    <tableColumn id="12" name="12" dataDxfId="1137">
      <calculatedColumnFormula>0</calculatedColumnFormula>
    </tableColumn>
    <tableColumn id="13" name="13" dataDxfId="1136">
      <calculatedColumnFormula>0</calculatedColumnFormula>
    </tableColumn>
    <tableColumn id="14" name="14" dataDxfId="1135">
      <calculatedColumnFormula>0</calculatedColumnFormula>
    </tableColumn>
    <tableColumn id="15" name="15" dataDxfId="1134">
      <calculatedColumnFormula>0</calculatedColumnFormula>
    </tableColumn>
    <tableColumn id="16" name="16" dataDxfId="1133">
      <calculatedColumnFormula>0</calculatedColumnFormula>
    </tableColumn>
    <tableColumn id="17" name="17" dataDxfId="1132">
      <calculatedColumnFormula>0</calculatedColumnFormula>
    </tableColumn>
    <tableColumn id="18" name="18" dataDxfId="1131">
      <calculatedColumnFormula>0</calculatedColumnFormula>
    </tableColumn>
    <tableColumn id="19" name="19" dataDxfId="1130">
      <calculatedColumnFormula>0</calculatedColumnFormula>
    </tableColumn>
    <tableColumn id="20" name="20" dataDxfId="1129">
      <calculatedColumnFormula>0</calculatedColumnFormula>
    </tableColumn>
    <tableColumn id="21" name="21" dataDxfId="1128">
      <calculatedColumnFormula>0</calculatedColumnFormula>
    </tableColumn>
    <tableColumn id="22" name="22" dataDxfId="1127">
      <calculatedColumnFormula>0</calculatedColumnFormula>
    </tableColumn>
    <tableColumn id="23" name="23" dataDxfId="1126">
      <calculatedColumnFormula>0</calculatedColumnFormula>
    </tableColumn>
    <tableColumn id="24" name="24" dataDxfId="1125">
      <calculatedColumnFormula>0</calculatedColumnFormula>
    </tableColumn>
    <tableColumn id="25" name="25" dataDxfId="1124">
      <calculatedColumnFormula>0</calculatedColumnFormula>
    </tableColumn>
    <tableColumn id="26" name="26" dataDxfId="1123">
      <calculatedColumnFormula>0</calculatedColumnFormula>
    </tableColumn>
    <tableColumn id="27" name="27" dataDxfId="1122">
      <calculatedColumnFormula>0</calculatedColumnFormula>
    </tableColumn>
    <tableColumn id="28" name="28" dataDxfId="1121">
      <calculatedColumnFormula>0</calculatedColumnFormula>
    </tableColumn>
    <tableColumn id="29" name="29" dataDxfId="1120">
      <calculatedColumnFormula>0</calculatedColumnFormula>
    </tableColumn>
    <tableColumn id="30" name="30" dataDxfId="1119">
      <calculatedColumnFormula>0</calculatedColumnFormula>
    </tableColumn>
    <tableColumn id="31" name="31" dataDxfId="1118">
      <calculatedColumnFormula>0</calculatedColumnFormula>
    </tableColumn>
  </tableColumns>
  <tableStyleInfo name="TableStyleLight2" showFirstColumn="0" showLastColumn="0" showRowStripes="1" showColumnStripes="0"/>
</table>
</file>

<file path=xl/tables/table97.xml><?xml version="1.0" encoding="utf-8"?>
<table xmlns="http://schemas.openxmlformats.org/spreadsheetml/2006/main" id="97" name="Table12987285124137171137493346597298" displayName="Table12987285124137171137493346597298" ref="I32:AM42" totalsRowShown="0" headerRowDxfId="1117" dataDxfId="1116">
  <autoFilter ref="I32:AM42"/>
  <tableColumns count="31">
    <tableColumn id="1" name="1" dataDxfId="1115"/>
    <tableColumn id="2" name="2" dataDxfId="1114"/>
    <tableColumn id="3" name="3" dataDxfId="1113"/>
    <tableColumn id="4" name="4" dataDxfId="1112"/>
    <tableColumn id="5" name="5" dataDxfId="1111"/>
    <tableColumn id="6" name="6" dataDxfId="1110"/>
    <tableColumn id="7" name="7" dataDxfId="1109"/>
    <tableColumn id="8" name="8" dataDxfId="1108"/>
    <tableColumn id="9" name="9" dataDxfId="1107"/>
    <tableColumn id="10" name="10" dataDxfId="1106"/>
    <tableColumn id="11" name="11" dataDxfId="1105"/>
    <tableColumn id="12" name="12" dataDxfId="1104"/>
    <tableColumn id="13" name="13" dataDxfId="1103"/>
    <tableColumn id="14" name="14" dataDxfId="1102"/>
    <tableColumn id="15" name="15" dataDxfId="1101"/>
    <tableColumn id="16" name="16" dataDxfId="1100"/>
    <tableColumn id="17" name="17" dataDxfId="1099"/>
    <tableColumn id="18" name="18" dataDxfId="1098"/>
    <tableColumn id="19" name="19" dataDxfId="1097"/>
    <tableColumn id="20" name="20" dataDxfId="1096"/>
    <tableColumn id="21" name="21" dataDxfId="1095"/>
    <tableColumn id="22" name="22" dataDxfId="1094"/>
    <tableColumn id="23" name="23" dataDxfId="1093"/>
    <tableColumn id="24" name="24" dataDxfId="1092"/>
    <tableColumn id="25" name="25" dataDxfId="1091"/>
    <tableColumn id="26" name="26" dataDxfId="1090"/>
    <tableColumn id="27" name="27" dataDxfId="1089"/>
    <tableColumn id="28" name="28" dataDxfId="1088"/>
    <tableColumn id="29" name="29" dataDxfId="1087"/>
    <tableColumn id="30" name="30" dataDxfId="1086"/>
    <tableColumn id="31" name="31" dataDxfId="1085"/>
  </tableColumns>
  <tableStyleInfo name="TableStyleLight2" showFirstColumn="0" showLastColumn="0" showRowStripes="1" showColumnStripes="0"/>
</table>
</file>

<file path=xl/tables/table98.xml><?xml version="1.0" encoding="utf-8"?>
<table xmlns="http://schemas.openxmlformats.org/spreadsheetml/2006/main" id="98" name="Table13997386125138172138503447607399" displayName="Table13997386125138172138503447607399" ref="I20:AM30" totalsRowShown="0" headerRowDxfId="1084" dataDxfId="1083">
  <autoFilter ref="I20:AM30"/>
  <tableColumns count="31">
    <tableColumn id="1" name="1" dataDxfId="1082"/>
    <tableColumn id="2" name="2" dataDxfId="1081"/>
    <tableColumn id="3" name="3" dataDxfId="1080"/>
    <tableColumn id="4" name="4" dataDxfId="1079"/>
    <tableColumn id="5" name="5" dataDxfId="1078"/>
    <tableColumn id="6" name="6" dataDxfId="1077"/>
    <tableColumn id="7" name="7" dataDxfId="1076"/>
    <tableColumn id="8" name="8" dataDxfId="1075"/>
    <tableColumn id="9" name="9" dataDxfId="1074"/>
    <tableColumn id="10" name="10" dataDxfId="1073"/>
    <tableColumn id="11" name="11" dataDxfId="1072"/>
    <tableColumn id="12" name="12" dataDxfId="1071"/>
    <tableColumn id="13" name="13" dataDxfId="1070"/>
    <tableColumn id="14" name="14" dataDxfId="1069"/>
    <tableColumn id="15" name="15" dataDxfId="1068"/>
    <tableColumn id="16" name="16" dataDxfId="1067"/>
    <tableColumn id="17" name="17" dataDxfId="1066"/>
    <tableColumn id="18" name="18" dataDxfId="1065"/>
    <tableColumn id="19" name="19" dataDxfId="1064"/>
    <tableColumn id="20" name="20" dataDxfId="1063"/>
    <tableColumn id="21" name="21" dataDxfId="1062"/>
    <tableColumn id="22" name="22" dataDxfId="1061"/>
    <tableColumn id="23" name="23" dataDxfId="1060"/>
    <tableColumn id="24" name="24" dataDxfId="1059"/>
    <tableColumn id="25" name="25" dataDxfId="1058"/>
    <tableColumn id="26" name="26" dataDxfId="1057"/>
    <tableColumn id="27" name="27" dataDxfId="1056"/>
    <tableColumn id="28" name="28" dataDxfId="1055"/>
    <tableColumn id="29" name="29" dataDxfId="1054"/>
    <tableColumn id="30" name="30" dataDxfId="1053"/>
    <tableColumn id="31" name="31" dataDxfId="1052"/>
  </tableColumns>
  <tableStyleInfo name="TableStyleLight2" showFirstColumn="0" showLastColumn="0" showRowStripes="1" showColumnStripes="0"/>
</table>
</file>

<file path=xl/tables/table99.xml><?xml version="1.0" encoding="utf-8"?>
<table xmlns="http://schemas.openxmlformats.org/spreadsheetml/2006/main" id="99" name="Table109670831221351691354735486174100" displayName="Table109670831221351691354735486174100" ref="I66:AM71" totalsRowShown="0" headerRowDxfId="1051" dataDxfId="1050">
  <autoFilter ref="I66:AM71"/>
  <tableColumns count="31">
    <tableColumn id="1" name="1" dataDxfId="1049"/>
    <tableColumn id="2" name="2" dataDxfId="1048"/>
    <tableColumn id="3" name="3" dataDxfId="1047"/>
    <tableColumn id="4" name="4" dataDxfId="1046"/>
    <tableColumn id="5" name="5" dataDxfId="1045"/>
    <tableColumn id="6" name="6" dataDxfId="1044"/>
    <tableColumn id="7" name="7" dataDxfId="1043"/>
    <tableColumn id="8" name="8" dataDxfId="1042"/>
    <tableColumn id="9" name="9" dataDxfId="1041"/>
    <tableColumn id="10" name="10" dataDxfId="1040"/>
    <tableColumn id="11" name="11" dataDxfId="1039"/>
    <tableColumn id="12" name="12" dataDxfId="1038"/>
    <tableColumn id="13" name="13" dataDxfId="1037"/>
    <tableColumn id="14" name="14" dataDxfId="1036"/>
    <tableColumn id="15" name="15" dataDxfId="1035"/>
    <tableColumn id="16" name="16" dataDxfId="1034"/>
    <tableColumn id="17" name="17" dataDxfId="1033"/>
    <tableColumn id="18" name="18" dataDxfId="1032"/>
    <tableColumn id="19" name="19" dataDxfId="1031"/>
    <tableColumn id="20" name="20" dataDxfId="1030"/>
    <tableColumn id="21" name="21" dataDxfId="1029"/>
    <tableColumn id="22" name="22" dataDxfId="1028"/>
    <tableColumn id="23" name="23" dataDxfId="1027"/>
    <tableColumn id="24" name="24" dataDxfId="1026"/>
    <tableColumn id="25" name="25" dataDxfId="1025"/>
    <tableColumn id="26" name="26" dataDxfId="1024"/>
    <tableColumn id="27" name="27" dataDxfId="1023"/>
    <tableColumn id="28" name="28" dataDxfId="1022"/>
    <tableColumn id="29" name="29" dataDxfId="1021"/>
    <tableColumn id="30" name="30" dataDxfId="1020"/>
    <tableColumn id="31" name="31" dataDxfId="1019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tafinanse.pl/budzet-domowy-2019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06.xml"/><Relationship Id="rId13" Type="http://schemas.openxmlformats.org/officeDocument/2006/relationships/table" Target="../tables/table111.xml"/><Relationship Id="rId3" Type="http://schemas.openxmlformats.org/officeDocument/2006/relationships/table" Target="../tables/table101.xml"/><Relationship Id="rId7" Type="http://schemas.openxmlformats.org/officeDocument/2006/relationships/table" Target="../tables/table105.xml"/><Relationship Id="rId12" Type="http://schemas.openxmlformats.org/officeDocument/2006/relationships/table" Target="../tables/table1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104.xml"/><Relationship Id="rId11" Type="http://schemas.openxmlformats.org/officeDocument/2006/relationships/table" Target="../tables/table109.xml"/><Relationship Id="rId5" Type="http://schemas.openxmlformats.org/officeDocument/2006/relationships/table" Target="../tables/table103.xml"/><Relationship Id="rId15" Type="http://schemas.openxmlformats.org/officeDocument/2006/relationships/table" Target="../tables/table113.xml"/><Relationship Id="rId10" Type="http://schemas.openxmlformats.org/officeDocument/2006/relationships/table" Target="../tables/table108.xml"/><Relationship Id="rId4" Type="http://schemas.openxmlformats.org/officeDocument/2006/relationships/table" Target="../tables/table102.xml"/><Relationship Id="rId9" Type="http://schemas.openxmlformats.org/officeDocument/2006/relationships/table" Target="../tables/table107.xml"/><Relationship Id="rId14" Type="http://schemas.openxmlformats.org/officeDocument/2006/relationships/table" Target="../tables/table11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9.xml"/><Relationship Id="rId13" Type="http://schemas.openxmlformats.org/officeDocument/2006/relationships/table" Target="../tables/table124.xml"/><Relationship Id="rId3" Type="http://schemas.openxmlformats.org/officeDocument/2006/relationships/table" Target="../tables/table114.xml"/><Relationship Id="rId7" Type="http://schemas.openxmlformats.org/officeDocument/2006/relationships/table" Target="../tables/table118.xml"/><Relationship Id="rId12" Type="http://schemas.openxmlformats.org/officeDocument/2006/relationships/table" Target="../tables/table123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117.xml"/><Relationship Id="rId11" Type="http://schemas.openxmlformats.org/officeDocument/2006/relationships/table" Target="../tables/table122.xml"/><Relationship Id="rId5" Type="http://schemas.openxmlformats.org/officeDocument/2006/relationships/table" Target="../tables/table116.xml"/><Relationship Id="rId15" Type="http://schemas.openxmlformats.org/officeDocument/2006/relationships/table" Target="../tables/table126.xml"/><Relationship Id="rId10" Type="http://schemas.openxmlformats.org/officeDocument/2006/relationships/table" Target="../tables/table121.xml"/><Relationship Id="rId4" Type="http://schemas.openxmlformats.org/officeDocument/2006/relationships/table" Target="../tables/table115.xml"/><Relationship Id="rId9" Type="http://schemas.openxmlformats.org/officeDocument/2006/relationships/table" Target="../tables/table120.xml"/><Relationship Id="rId14" Type="http://schemas.openxmlformats.org/officeDocument/2006/relationships/table" Target="../tables/table125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32.xml"/><Relationship Id="rId13" Type="http://schemas.openxmlformats.org/officeDocument/2006/relationships/table" Target="../tables/table137.xml"/><Relationship Id="rId3" Type="http://schemas.openxmlformats.org/officeDocument/2006/relationships/table" Target="../tables/table127.xml"/><Relationship Id="rId7" Type="http://schemas.openxmlformats.org/officeDocument/2006/relationships/table" Target="../tables/table131.xml"/><Relationship Id="rId12" Type="http://schemas.openxmlformats.org/officeDocument/2006/relationships/table" Target="../tables/table136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130.xml"/><Relationship Id="rId11" Type="http://schemas.openxmlformats.org/officeDocument/2006/relationships/table" Target="../tables/table135.xml"/><Relationship Id="rId5" Type="http://schemas.openxmlformats.org/officeDocument/2006/relationships/table" Target="../tables/table129.xml"/><Relationship Id="rId15" Type="http://schemas.openxmlformats.org/officeDocument/2006/relationships/table" Target="../tables/table139.xml"/><Relationship Id="rId10" Type="http://schemas.openxmlformats.org/officeDocument/2006/relationships/table" Target="../tables/table134.xml"/><Relationship Id="rId4" Type="http://schemas.openxmlformats.org/officeDocument/2006/relationships/table" Target="../tables/table128.xml"/><Relationship Id="rId9" Type="http://schemas.openxmlformats.org/officeDocument/2006/relationships/table" Target="../tables/table133.xml"/><Relationship Id="rId14" Type="http://schemas.openxmlformats.org/officeDocument/2006/relationships/table" Target="../tables/table138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45.xml"/><Relationship Id="rId13" Type="http://schemas.openxmlformats.org/officeDocument/2006/relationships/table" Target="../tables/table150.xml"/><Relationship Id="rId3" Type="http://schemas.openxmlformats.org/officeDocument/2006/relationships/table" Target="../tables/table140.xml"/><Relationship Id="rId7" Type="http://schemas.openxmlformats.org/officeDocument/2006/relationships/table" Target="../tables/table144.xml"/><Relationship Id="rId12" Type="http://schemas.openxmlformats.org/officeDocument/2006/relationships/table" Target="../tables/table149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143.xml"/><Relationship Id="rId11" Type="http://schemas.openxmlformats.org/officeDocument/2006/relationships/table" Target="../tables/table148.xml"/><Relationship Id="rId5" Type="http://schemas.openxmlformats.org/officeDocument/2006/relationships/table" Target="../tables/table142.xml"/><Relationship Id="rId15" Type="http://schemas.openxmlformats.org/officeDocument/2006/relationships/table" Target="../tables/table152.xml"/><Relationship Id="rId10" Type="http://schemas.openxmlformats.org/officeDocument/2006/relationships/table" Target="../tables/table147.xml"/><Relationship Id="rId4" Type="http://schemas.openxmlformats.org/officeDocument/2006/relationships/table" Target="../tables/table141.xml"/><Relationship Id="rId9" Type="http://schemas.openxmlformats.org/officeDocument/2006/relationships/table" Target="../tables/table146.xml"/><Relationship Id="rId14" Type="http://schemas.openxmlformats.org/officeDocument/2006/relationships/table" Target="../tables/table151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8.xml"/><Relationship Id="rId13" Type="http://schemas.openxmlformats.org/officeDocument/2006/relationships/table" Target="../tables/table163.xml"/><Relationship Id="rId3" Type="http://schemas.openxmlformats.org/officeDocument/2006/relationships/table" Target="../tables/table153.xml"/><Relationship Id="rId7" Type="http://schemas.openxmlformats.org/officeDocument/2006/relationships/table" Target="../tables/table157.xml"/><Relationship Id="rId12" Type="http://schemas.openxmlformats.org/officeDocument/2006/relationships/table" Target="../tables/table162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156.xml"/><Relationship Id="rId11" Type="http://schemas.openxmlformats.org/officeDocument/2006/relationships/table" Target="../tables/table161.xml"/><Relationship Id="rId5" Type="http://schemas.openxmlformats.org/officeDocument/2006/relationships/table" Target="../tables/table155.xml"/><Relationship Id="rId15" Type="http://schemas.openxmlformats.org/officeDocument/2006/relationships/table" Target="../tables/table165.xml"/><Relationship Id="rId10" Type="http://schemas.openxmlformats.org/officeDocument/2006/relationships/table" Target="../tables/table160.xml"/><Relationship Id="rId4" Type="http://schemas.openxmlformats.org/officeDocument/2006/relationships/table" Target="../tables/table154.xml"/><Relationship Id="rId9" Type="http://schemas.openxmlformats.org/officeDocument/2006/relationships/table" Target="../tables/table159.xml"/><Relationship Id="rId14" Type="http://schemas.openxmlformats.org/officeDocument/2006/relationships/table" Target="../tables/table16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5.xml"/><Relationship Id="rId13" Type="http://schemas.openxmlformats.org/officeDocument/2006/relationships/table" Target="../tables/table20.xml"/><Relationship Id="rId3" Type="http://schemas.openxmlformats.org/officeDocument/2006/relationships/table" Target="../tables/table10.xml"/><Relationship Id="rId7" Type="http://schemas.openxmlformats.org/officeDocument/2006/relationships/table" Target="../tables/table14.xml"/><Relationship Id="rId12" Type="http://schemas.openxmlformats.org/officeDocument/2006/relationships/table" Target="../tables/table1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13.xml"/><Relationship Id="rId11" Type="http://schemas.openxmlformats.org/officeDocument/2006/relationships/table" Target="../tables/table18.xml"/><Relationship Id="rId5" Type="http://schemas.openxmlformats.org/officeDocument/2006/relationships/table" Target="../tables/table12.xml"/><Relationship Id="rId15" Type="http://schemas.openxmlformats.org/officeDocument/2006/relationships/table" Target="../tables/table22.xml"/><Relationship Id="rId10" Type="http://schemas.openxmlformats.org/officeDocument/2006/relationships/table" Target="../tables/table17.xml"/><Relationship Id="rId4" Type="http://schemas.openxmlformats.org/officeDocument/2006/relationships/table" Target="../tables/table11.xml"/><Relationship Id="rId9" Type="http://schemas.openxmlformats.org/officeDocument/2006/relationships/table" Target="../tables/table16.xml"/><Relationship Id="rId14" Type="http://schemas.openxmlformats.org/officeDocument/2006/relationships/table" Target="../tables/table2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8.xml"/><Relationship Id="rId13" Type="http://schemas.openxmlformats.org/officeDocument/2006/relationships/table" Target="../tables/table33.xml"/><Relationship Id="rId3" Type="http://schemas.openxmlformats.org/officeDocument/2006/relationships/table" Target="../tables/table23.xml"/><Relationship Id="rId7" Type="http://schemas.openxmlformats.org/officeDocument/2006/relationships/table" Target="../tables/table27.xml"/><Relationship Id="rId12" Type="http://schemas.openxmlformats.org/officeDocument/2006/relationships/table" Target="../tables/table3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26.xml"/><Relationship Id="rId11" Type="http://schemas.openxmlformats.org/officeDocument/2006/relationships/table" Target="../tables/table31.xml"/><Relationship Id="rId5" Type="http://schemas.openxmlformats.org/officeDocument/2006/relationships/table" Target="../tables/table25.xml"/><Relationship Id="rId15" Type="http://schemas.openxmlformats.org/officeDocument/2006/relationships/table" Target="../tables/table35.xml"/><Relationship Id="rId10" Type="http://schemas.openxmlformats.org/officeDocument/2006/relationships/table" Target="../tables/table30.xml"/><Relationship Id="rId4" Type="http://schemas.openxmlformats.org/officeDocument/2006/relationships/table" Target="../tables/table24.xml"/><Relationship Id="rId9" Type="http://schemas.openxmlformats.org/officeDocument/2006/relationships/table" Target="../tables/table29.xml"/><Relationship Id="rId14" Type="http://schemas.openxmlformats.org/officeDocument/2006/relationships/table" Target="../tables/table3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1.xml"/><Relationship Id="rId13" Type="http://schemas.openxmlformats.org/officeDocument/2006/relationships/table" Target="../tables/table46.xml"/><Relationship Id="rId3" Type="http://schemas.openxmlformats.org/officeDocument/2006/relationships/table" Target="../tables/table36.xml"/><Relationship Id="rId7" Type="http://schemas.openxmlformats.org/officeDocument/2006/relationships/table" Target="../tables/table40.xml"/><Relationship Id="rId12" Type="http://schemas.openxmlformats.org/officeDocument/2006/relationships/table" Target="../tables/table4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39.xml"/><Relationship Id="rId11" Type="http://schemas.openxmlformats.org/officeDocument/2006/relationships/table" Target="../tables/table44.xml"/><Relationship Id="rId5" Type="http://schemas.openxmlformats.org/officeDocument/2006/relationships/table" Target="../tables/table38.xml"/><Relationship Id="rId15" Type="http://schemas.openxmlformats.org/officeDocument/2006/relationships/table" Target="../tables/table48.xml"/><Relationship Id="rId10" Type="http://schemas.openxmlformats.org/officeDocument/2006/relationships/table" Target="../tables/table43.xml"/><Relationship Id="rId4" Type="http://schemas.openxmlformats.org/officeDocument/2006/relationships/table" Target="../tables/table37.xml"/><Relationship Id="rId9" Type="http://schemas.openxmlformats.org/officeDocument/2006/relationships/table" Target="../tables/table42.xml"/><Relationship Id="rId14" Type="http://schemas.openxmlformats.org/officeDocument/2006/relationships/table" Target="../tables/table47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4.xml"/><Relationship Id="rId13" Type="http://schemas.openxmlformats.org/officeDocument/2006/relationships/table" Target="../tables/table59.xml"/><Relationship Id="rId3" Type="http://schemas.openxmlformats.org/officeDocument/2006/relationships/table" Target="../tables/table49.xml"/><Relationship Id="rId7" Type="http://schemas.openxmlformats.org/officeDocument/2006/relationships/table" Target="../tables/table53.xml"/><Relationship Id="rId12" Type="http://schemas.openxmlformats.org/officeDocument/2006/relationships/table" Target="../tables/table58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52.xml"/><Relationship Id="rId11" Type="http://schemas.openxmlformats.org/officeDocument/2006/relationships/table" Target="../tables/table57.xml"/><Relationship Id="rId5" Type="http://schemas.openxmlformats.org/officeDocument/2006/relationships/table" Target="../tables/table51.xml"/><Relationship Id="rId15" Type="http://schemas.openxmlformats.org/officeDocument/2006/relationships/table" Target="../tables/table61.xml"/><Relationship Id="rId10" Type="http://schemas.openxmlformats.org/officeDocument/2006/relationships/table" Target="../tables/table56.xml"/><Relationship Id="rId4" Type="http://schemas.openxmlformats.org/officeDocument/2006/relationships/table" Target="../tables/table50.xml"/><Relationship Id="rId9" Type="http://schemas.openxmlformats.org/officeDocument/2006/relationships/table" Target="../tables/table55.xml"/><Relationship Id="rId14" Type="http://schemas.openxmlformats.org/officeDocument/2006/relationships/table" Target="../tables/table6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7.xml"/><Relationship Id="rId13" Type="http://schemas.openxmlformats.org/officeDocument/2006/relationships/table" Target="../tables/table72.xml"/><Relationship Id="rId3" Type="http://schemas.openxmlformats.org/officeDocument/2006/relationships/table" Target="../tables/table62.xml"/><Relationship Id="rId7" Type="http://schemas.openxmlformats.org/officeDocument/2006/relationships/table" Target="../tables/table66.xml"/><Relationship Id="rId12" Type="http://schemas.openxmlformats.org/officeDocument/2006/relationships/table" Target="../tables/table71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65.xml"/><Relationship Id="rId11" Type="http://schemas.openxmlformats.org/officeDocument/2006/relationships/table" Target="../tables/table70.xml"/><Relationship Id="rId5" Type="http://schemas.openxmlformats.org/officeDocument/2006/relationships/table" Target="../tables/table64.xml"/><Relationship Id="rId15" Type="http://schemas.openxmlformats.org/officeDocument/2006/relationships/table" Target="../tables/table74.xml"/><Relationship Id="rId10" Type="http://schemas.openxmlformats.org/officeDocument/2006/relationships/table" Target="../tables/table69.xml"/><Relationship Id="rId4" Type="http://schemas.openxmlformats.org/officeDocument/2006/relationships/table" Target="../tables/table63.xml"/><Relationship Id="rId9" Type="http://schemas.openxmlformats.org/officeDocument/2006/relationships/table" Target="../tables/table68.xml"/><Relationship Id="rId14" Type="http://schemas.openxmlformats.org/officeDocument/2006/relationships/table" Target="../tables/table73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0.xml"/><Relationship Id="rId13" Type="http://schemas.openxmlformats.org/officeDocument/2006/relationships/table" Target="../tables/table85.xml"/><Relationship Id="rId3" Type="http://schemas.openxmlformats.org/officeDocument/2006/relationships/table" Target="../tables/table75.xml"/><Relationship Id="rId7" Type="http://schemas.openxmlformats.org/officeDocument/2006/relationships/table" Target="../tables/table79.xml"/><Relationship Id="rId12" Type="http://schemas.openxmlformats.org/officeDocument/2006/relationships/table" Target="../tables/table84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78.xml"/><Relationship Id="rId11" Type="http://schemas.openxmlformats.org/officeDocument/2006/relationships/table" Target="../tables/table83.xml"/><Relationship Id="rId5" Type="http://schemas.openxmlformats.org/officeDocument/2006/relationships/table" Target="../tables/table77.xml"/><Relationship Id="rId15" Type="http://schemas.openxmlformats.org/officeDocument/2006/relationships/table" Target="../tables/table87.xml"/><Relationship Id="rId10" Type="http://schemas.openxmlformats.org/officeDocument/2006/relationships/table" Target="../tables/table82.xml"/><Relationship Id="rId4" Type="http://schemas.openxmlformats.org/officeDocument/2006/relationships/table" Target="../tables/table76.xml"/><Relationship Id="rId9" Type="http://schemas.openxmlformats.org/officeDocument/2006/relationships/table" Target="../tables/table81.xml"/><Relationship Id="rId14" Type="http://schemas.openxmlformats.org/officeDocument/2006/relationships/table" Target="../tables/table86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table" Target="../tables/table93.xml"/><Relationship Id="rId13" Type="http://schemas.openxmlformats.org/officeDocument/2006/relationships/table" Target="../tables/table98.xml"/><Relationship Id="rId3" Type="http://schemas.openxmlformats.org/officeDocument/2006/relationships/table" Target="../tables/table88.xml"/><Relationship Id="rId7" Type="http://schemas.openxmlformats.org/officeDocument/2006/relationships/table" Target="../tables/table92.xml"/><Relationship Id="rId12" Type="http://schemas.openxmlformats.org/officeDocument/2006/relationships/table" Target="../tables/table97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metafinanse.pl/budzet-domowy-2019/" TargetMode="External"/><Relationship Id="rId6" Type="http://schemas.openxmlformats.org/officeDocument/2006/relationships/table" Target="../tables/table91.xml"/><Relationship Id="rId11" Type="http://schemas.openxmlformats.org/officeDocument/2006/relationships/table" Target="../tables/table96.xml"/><Relationship Id="rId5" Type="http://schemas.openxmlformats.org/officeDocument/2006/relationships/table" Target="../tables/table90.xml"/><Relationship Id="rId15" Type="http://schemas.openxmlformats.org/officeDocument/2006/relationships/table" Target="../tables/table100.xml"/><Relationship Id="rId10" Type="http://schemas.openxmlformats.org/officeDocument/2006/relationships/table" Target="../tables/table95.xml"/><Relationship Id="rId4" Type="http://schemas.openxmlformats.org/officeDocument/2006/relationships/table" Target="../tables/table89.xml"/><Relationship Id="rId9" Type="http://schemas.openxmlformats.org/officeDocument/2006/relationships/table" Target="../tables/table94.xml"/><Relationship Id="rId14" Type="http://schemas.openxmlformats.org/officeDocument/2006/relationships/table" Target="../tables/table9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"/>
  <sheetViews>
    <sheetView topLeftCell="A8" workbookViewId="0">
      <selection activeCell="C47" sqref="C47"/>
    </sheetView>
  </sheetViews>
  <sheetFormatPr defaultColWidth="8.77734375" defaultRowHeight="14.4" x14ac:dyDescent="0.3"/>
  <cols>
    <col min="1" max="1" width="5.33203125" bestFit="1" customWidth="1"/>
    <col min="2" max="2" width="27.77734375" bestFit="1" customWidth="1"/>
    <col min="3" max="3" width="42.44140625" customWidth="1"/>
  </cols>
  <sheetData>
    <row r="1" spans="1:4" s="28" customFormat="1" x14ac:dyDescent="0.3">
      <c r="A1" s="27"/>
      <c r="B1" s="29" t="s">
        <v>121</v>
      </c>
    </row>
    <row r="2" spans="1:4" s="51" customFormat="1" x14ac:dyDescent="0.3">
      <c r="A2" s="50"/>
      <c r="B2" s="50" t="s">
        <v>325</v>
      </c>
      <c r="C2" s="52" t="s">
        <v>326</v>
      </c>
      <c r="D2" s="51" t="s">
        <v>327</v>
      </c>
    </row>
    <row r="3" spans="1:4" ht="20.399999999999999" thickBot="1" x14ac:dyDescent="0.45">
      <c r="A3" s="25">
        <v>0</v>
      </c>
      <c r="B3" s="3" t="s">
        <v>40</v>
      </c>
    </row>
    <row r="4" spans="1:4" ht="15" thickTop="1" x14ac:dyDescent="0.3">
      <c r="A4" s="25" t="s">
        <v>49</v>
      </c>
      <c r="B4" t="s">
        <v>127</v>
      </c>
    </row>
    <row r="5" spans="1:4" x14ac:dyDescent="0.3">
      <c r="A5" s="25" t="s">
        <v>50</v>
      </c>
      <c r="B5" t="s">
        <v>128</v>
      </c>
    </row>
    <row r="6" spans="1:4" x14ac:dyDescent="0.3">
      <c r="A6" s="25" t="s">
        <v>51</v>
      </c>
      <c r="B6" t="s">
        <v>129</v>
      </c>
    </row>
    <row r="7" spans="1:4" x14ac:dyDescent="0.3">
      <c r="A7" s="25" t="s">
        <v>52</v>
      </c>
      <c r="B7" t="s">
        <v>53</v>
      </c>
    </row>
    <row r="8" spans="1:4" x14ac:dyDescent="0.3">
      <c r="A8" s="25" t="s">
        <v>54</v>
      </c>
      <c r="B8" t="s">
        <v>126</v>
      </c>
    </row>
    <row r="9" spans="1:4" hidden="1" x14ac:dyDescent="0.3">
      <c r="A9" s="25"/>
    </row>
    <row r="10" spans="1:4" hidden="1" x14ac:dyDescent="0.3">
      <c r="A10" s="25"/>
    </row>
    <row r="11" spans="1:4" hidden="1" x14ac:dyDescent="0.3">
      <c r="A11" s="25"/>
    </row>
    <row r="12" spans="1:4" hidden="1" x14ac:dyDescent="0.3">
      <c r="A12" s="25"/>
    </row>
    <row r="13" spans="1:4" hidden="1" x14ac:dyDescent="0.3">
      <c r="A13" s="25"/>
    </row>
    <row r="14" spans="1:4" hidden="1" x14ac:dyDescent="0.3">
      <c r="A14" s="25" t="s">
        <v>33</v>
      </c>
    </row>
    <row r="15" spans="1:4" ht="20.399999999999999" thickBot="1" x14ac:dyDescent="0.45">
      <c r="A15" s="25" t="s">
        <v>55</v>
      </c>
      <c r="B15" s="3" t="s">
        <v>123</v>
      </c>
    </row>
    <row r="16" spans="1:4" ht="15" thickTop="1" x14ac:dyDescent="0.3">
      <c r="A16" s="25" t="s">
        <v>56</v>
      </c>
      <c r="B16" t="s">
        <v>130</v>
      </c>
    </row>
    <row r="17" spans="1:3" x14ac:dyDescent="0.3">
      <c r="A17" s="25" t="s">
        <v>57</v>
      </c>
      <c r="B17" t="s">
        <v>131</v>
      </c>
    </row>
    <row r="18" spans="1:3" x14ac:dyDescent="0.3">
      <c r="A18" s="25" t="s">
        <v>58</v>
      </c>
      <c r="B18" t="s">
        <v>132</v>
      </c>
    </row>
    <row r="19" spans="1:3" x14ac:dyDescent="0.3">
      <c r="A19" s="25" t="s">
        <v>59</v>
      </c>
      <c r="B19" t="s">
        <v>133</v>
      </c>
    </row>
    <row r="20" spans="1:3" x14ac:dyDescent="0.3">
      <c r="A20" s="25" t="s">
        <v>60</v>
      </c>
      <c r="B20" t="s">
        <v>134</v>
      </c>
    </row>
    <row r="21" spans="1:3" x14ac:dyDescent="0.3">
      <c r="A21" s="25" t="s">
        <v>61</v>
      </c>
      <c r="B21" t="s">
        <v>135</v>
      </c>
    </row>
    <row r="22" spans="1:3" x14ac:dyDescent="0.3">
      <c r="A22" s="25" t="s">
        <v>62</v>
      </c>
      <c r="B22" t="s">
        <v>136</v>
      </c>
    </row>
    <row r="23" spans="1:3" x14ac:dyDescent="0.3">
      <c r="A23" s="25" t="s">
        <v>63</v>
      </c>
      <c r="B23" t="s">
        <v>137</v>
      </c>
    </row>
    <row r="24" spans="1:3" x14ac:dyDescent="0.3">
      <c r="A24" s="25" t="s">
        <v>64</v>
      </c>
      <c r="B24" t="s">
        <v>138</v>
      </c>
    </row>
    <row r="25" spans="1:3" x14ac:dyDescent="0.3">
      <c r="A25" s="25" t="s">
        <v>65</v>
      </c>
      <c r="B25" t="s">
        <v>126</v>
      </c>
    </row>
    <row r="26" spans="1:3" hidden="1" x14ac:dyDescent="0.3">
      <c r="A26" s="25" t="s">
        <v>33</v>
      </c>
    </row>
    <row r="27" spans="1:3" ht="20.399999999999999" thickBot="1" x14ac:dyDescent="0.45">
      <c r="A27" s="25" t="s">
        <v>66</v>
      </c>
      <c r="B27" s="3" t="s">
        <v>124</v>
      </c>
      <c r="C27" s="25"/>
    </row>
    <row r="28" spans="1:3" ht="15" thickTop="1" x14ac:dyDescent="0.3">
      <c r="A28" s="25" t="s">
        <v>67</v>
      </c>
      <c r="B28" t="s">
        <v>139</v>
      </c>
      <c r="C28" s="25"/>
    </row>
    <row r="29" spans="1:3" x14ac:dyDescent="0.3">
      <c r="A29" s="25" t="s">
        <v>68</v>
      </c>
      <c r="B29" t="s">
        <v>140</v>
      </c>
      <c r="C29" s="25"/>
    </row>
    <row r="30" spans="1:3" x14ac:dyDescent="0.3">
      <c r="A30" s="25" t="s">
        <v>69</v>
      </c>
      <c r="B30" t="s">
        <v>141</v>
      </c>
      <c r="C30" s="25"/>
    </row>
    <row r="31" spans="1:3" x14ac:dyDescent="0.3">
      <c r="A31" s="25" t="s">
        <v>70</v>
      </c>
      <c r="B31" t="s">
        <v>142</v>
      </c>
      <c r="C31" s="25"/>
    </row>
    <row r="32" spans="1:3" x14ac:dyDescent="0.3">
      <c r="A32" s="25" t="s">
        <v>71</v>
      </c>
      <c r="B32" t="s">
        <v>143</v>
      </c>
      <c r="C32" s="25"/>
    </row>
    <row r="33" spans="1:3" x14ac:dyDescent="0.3">
      <c r="A33" s="25" t="s">
        <v>72</v>
      </c>
      <c r="B33" t="s">
        <v>144</v>
      </c>
      <c r="C33" s="25"/>
    </row>
    <row r="34" spans="1:3" x14ac:dyDescent="0.3">
      <c r="A34" s="25" t="s">
        <v>73</v>
      </c>
      <c r="B34" t="s">
        <v>145</v>
      </c>
      <c r="C34" s="25"/>
    </row>
    <row r="35" spans="1:3" x14ac:dyDescent="0.3">
      <c r="A35" s="25" t="s">
        <v>74</v>
      </c>
      <c r="B35" t="s">
        <v>126</v>
      </c>
      <c r="C35" s="25"/>
    </row>
    <row r="36" spans="1:3" x14ac:dyDescent="0.3">
      <c r="A36" s="25" t="s">
        <v>75</v>
      </c>
      <c r="B36" t="s">
        <v>33</v>
      </c>
      <c r="C36" s="25"/>
    </row>
    <row r="37" spans="1:3" x14ac:dyDescent="0.3">
      <c r="A37" s="25" t="s">
        <v>76</v>
      </c>
      <c r="B37" t="s">
        <v>33</v>
      </c>
      <c r="C37" s="25"/>
    </row>
    <row r="38" spans="1:3" hidden="1" x14ac:dyDescent="0.3">
      <c r="A38" s="25" t="s">
        <v>33</v>
      </c>
    </row>
    <row r="39" spans="1:3" ht="20.399999999999999" thickBot="1" x14ac:dyDescent="0.45">
      <c r="A39" s="25" t="s">
        <v>77</v>
      </c>
      <c r="B39" s="3" t="s">
        <v>125</v>
      </c>
      <c r="C39" s="25"/>
    </row>
    <row r="40" spans="1:3" ht="15" thickTop="1" x14ac:dyDescent="0.3">
      <c r="A40" s="25" t="s">
        <v>78</v>
      </c>
      <c r="B40" t="s">
        <v>146</v>
      </c>
      <c r="C40" s="25"/>
    </row>
    <row r="41" spans="1:3" x14ac:dyDescent="0.3">
      <c r="A41" s="25" t="s">
        <v>79</v>
      </c>
      <c r="B41" s="26" t="s">
        <v>147</v>
      </c>
      <c r="C41" s="25"/>
    </row>
    <row r="42" spans="1:3" x14ac:dyDescent="0.3">
      <c r="A42" s="25" t="s">
        <v>80</v>
      </c>
      <c r="B42" s="26" t="s">
        <v>148</v>
      </c>
      <c r="C42" s="25"/>
    </row>
    <row r="43" spans="1:3" x14ac:dyDescent="0.3">
      <c r="A43" s="25" t="s">
        <v>81</v>
      </c>
      <c r="B43" s="26" t="s">
        <v>149</v>
      </c>
      <c r="C43" s="25"/>
    </row>
    <row r="44" spans="1:3" x14ac:dyDescent="0.3">
      <c r="A44" s="25" t="s">
        <v>82</v>
      </c>
      <c r="B44" s="26" t="s">
        <v>150</v>
      </c>
      <c r="C44" s="25"/>
    </row>
    <row r="45" spans="1:3" x14ac:dyDescent="0.3">
      <c r="A45" s="25" t="s">
        <v>83</v>
      </c>
      <c r="B45" s="26" t="s">
        <v>151</v>
      </c>
      <c r="C45" s="25"/>
    </row>
    <row r="46" spans="1:3" x14ac:dyDescent="0.3">
      <c r="A46" s="25" t="s">
        <v>84</v>
      </c>
      <c r="B46" s="26" t="s">
        <v>152</v>
      </c>
      <c r="C46" s="25"/>
    </row>
    <row r="47" spans="1:3" x14ac:dyDescent="0.3">
      <c r="A47" s="25" t="s">
        <v>85</v>
      </c>
      <c r="B47" t="s">
        <v>153</v>
      </c>
      <c r="C47" s="25"/>
    </row>
    <row r="48" spans="1:3" x14ac:dyDescent="0.3">
      <c r="A48" s="25" t="s">
        <v>86</v>
      </c>
      <c r="B48" t="s">
        <v>154</v>
      </c>
      <c r="C48" s="25"/>
    </row>
    <row r="49" spans="1:3" x14ac:dyDescent="0.3">
      <c r="A49" s="25" t="s">
        <v>87</v>
      </c>
      <c r="B49" t="s">
        <v>155</v>
      </c>
      <c r="C49" s="25"/>
    </row>
    <row r="50" spans="1:3" x14ac:dyDescent="0.3">
      <c r="A50" s="25" t="s">
        <v>88</v>
      </c>
      <c r="B50" t="s">
        <v>156</v>
      </c>
      <c r="C50" s="25"/>
    </row>
    <row r="51" spans="1:3" x14ac:dyDescent="0.3">
      <c r="A51" s="25" t="s">
        <v>89</v>
      </c>
      <c r="B51" t="s">
        <v>157</v>
      </c>
      <c r="C51" s="25"/>
    </row>
    <row r="52" spans="1:3" x14ac:dyDescent="0.3">
      <c r="A52" s="25" t="s">
        <v>90</v>
      </c>
      <c r="B52" t="s">
        <v>158</v>
      </c>
      <c r="C52" s="25"/>
    </row>
    <row r="53" spans="1:3" x14ac:dyDescent="0.3">
      <c r="A53" s="25" t="s">
        <v>91</v>
      </c>
      <c r="B53" t="s">
        <v>159</v>
      </c>
      <c r="C53" s="25"/>
    </row>
    <row r="54" spans="1:3" x14ac:dyDescent="0.3">
      <c r="A54" s="25" t="s">
        <v>92</v>
      </c>
      <c r="B54" t="s">
        <v>160</v>
      </c>
      <c r="C54" s="25"/>
    </row>
    <row r="55" spans="1:3" x14ac:dyDescent="0.3">
      <c r="A55" s="25" t="s">
        <v>93</v>
      </c>
      <c r="B55" t="s">
        <v>161</v>
      </c>
      <c r="C55" s="25"/>
    </row>
    <row r="56" spans="1:3" x14ac:dyDescent="0.3">
      <c r="A56" s="25" t="s">
        <v>94</v>
      </c>
      <c r="B56" t="s">
        <v>162</v>
      </c>
      <c r="C56" s="25"/>
    </row>
    <row r="57" spans="1:3" x14ac:dyDescent="0.3">
      <c r="A57" s="25" t="s">
        <v>95</v>
      </c>
      <c r="B57" t="s">
        <v>126</v>
      </c>
      <c r="C57" s="25"/>
    </row>
    <row r="58" spans="1:3" x14ac:dyDescent="0.3">
      <c r="A58" s="25" t="s">
        <v>96</v>
      </c>
      <c r="B58" t="s">
        <v>33</v>
      </c>
      <c r="C58" s="25"/>
    </row>
    <row r="59" spans="1:3" x14ac:dyDescent="0.3">
      <c r="A59" s="25" t="s">
        <v>97</v>
      </c>
      <c r="B59" t="s">
        <v>33</v>
      </c>
      <c r="C59" s="25"/>
    </row>
    <row r="60" spans="1:3" hidden="1" x14ac:dyDescent="0.3">
      <c r="A60" s="25" t="s">
        <v>33</v>
      </c>
    </row>
    <row r="61" spans="1:3" ht="20.399999999999999" thickBot="1" x14ac:dyDescent="0.45">
      <c r="A61" s="25" t="s">
        <v>98</v>
      </c>
      <c r="B61" s="3" t="s">
        <v>32</v>
      </c>
      <c r="C61" s="25"/>
    </row>
    <row r="62" spans="1:3" ht="15" thickTop="1" x14ac:dyDescent="0.3">
      <c r="A62" s="25" t="s">
        <v>99</v>
      </c>
      <c r="B62" t="s">
        <v>163</v>
      </c>
      <c r="C62" s="25"/>
    </row>
    <row r="63" spans="1:3" x14ac:dyDescent="0.3">
      <c r="A63" s="25" t="s">
        <v>100</v>
      </c>
      <c r="B63" t="s">
        <v>164</v>
      </c>
      <c r="C63" s="25"/>
    </row>
    <row r="64" spans="1:3" x14ac:dyDescent="0.3">
      <c r="A64" s="25" t="s">
        <v>101</v>
      </c>
      <c r="B64" t="s">
        <v>126</v>
      </c>
      <c r="C64" s="25"/>
    </row>
    <row r="65" spans="1:3" x14ac:dyDescent="0.3">
      <c r="A65" s="25" t="s">
        <v>102</v>
      </c>
      <c r="B65" t="s">
        <v>33</v>
      </c>
      <c r="C65" s="25"/>
    </row>
    <row r="66" spans="1:3" x14ac:dyDescent="0.3">
      <c r="A66" s="25" t="s">
        <v>103</v>
      </c>
      <c r="B66" t="s">
        <v>33</v>
      </c>
      <c r="C66" s="25"/>
    </row>
    <row r="67" spans="1:3" hidden="1" x14ac:dyDescent="0.3">
      <c r="A67" s="25" t="s">
        <v>33</v>
      </c>
    </row>
    <row r="68" spans="1:3" ht="20.399999999999999" thickBot="1" x14ac:dyDescent="0.45">
      <c r="A68" s="25" t="s">
        <v>104</v>
      </c>
      <c r="B68" s="3" t="s">
        <v>126</v>
      </c>
      <c r="C68" s="25"/>
    </row>
    <row r="69" spans="1:3" ht="15" thickTop="1" x14ac:dyDescent="0.3">
      <c r="A69" s="25" t="s">
        <v>105</v>
      </c>
      <c r="B69" t="s">
        <v>165</v>
      </c>
      <c r="C69" s="25"/>
    </row>
    <row r="70" spans="1:3" x14ac:dyDescent="0.3">
      <c r="A70" s="25" t="s">
        <v>106</v>
      </c>
      <c r="B70" t="s">
        <v>126</v>
      </c>
      <c r="C70" s="25"/>
    </row>
    <row r="71" spans="1:3" x14ac:dyDescent="0.3">
      <c r="A71" s="25" t="s">
        <v>107</v>
      </c>
      <c r="B71" t="s">
        <v>33</v>
      </c>
      <c r="C71" s="25"/>
    </row>
    <row r="72" spans="1:3" x14ac:dyDescent="0.3">
      <c r="A72" s="25" t="s">
        <v>108</v>
      </c>
      <c r="B72" t="s">
        <v>33</v>
      </c>
      <c r="C72" s="25"/>
    </row>
    <row r="73" spans="1:3" x14ac:dyDescent="0.3">
      <c r="A73" s="25" t="s">
        <v>109</v>
      </c>
      <c r="B73" t="s">
        <v>33</v>
      </c>
      <c r="C73" s="25"/>
    </row>
    <row r="74" spans="1:3" hidden="1" x14ac:dyDescent="0.3">
      <c r="A74" t="s">
        <v>33</v>
      </c>
    </row>
    <row r="75" spans="1:3" ht="20.399999999999999" thickBot="1" x14ac:dyDescent="0.45">
      <c r="A75" t="s">
        <v>110</v>
      </c>
      <c r="B75" s="3" t="s">
        <v>0</v>
      </c>
    </row>
    <row r="76" spans="1:3" ht="15" thickTop="1" x14ac:dyDescent="0.3">
      <c r="A76" t="s">
        <v>111</v>
      </c>
      <c r="B76" t="s">
        <v>166</v>
      </c>
    </row>
    <row r="77" spans="1:3" x14ac:dyDescent="0.3">
      <c r="A77" t="s">
        <v>112</v>
      </c>
      <c r="B77" t="s">
        <v>167</v>
      </c>
    </row>
    <row r="78" spans="1:3" x14ac:dyDescent="0.3">
      <c r="A78" t="s">
        <v>113</v>
      </c>
      <c r="B78" t="s">
        <v>169</v>
      </c>
    </row>
    <row r="79" spans="1:3" x14ac:dyDescent="0.3">
      <c r="A79" t="s">
        <v>114</v>
      </c>
      <c r="B79" t="s">
        <v>168</v>
      </c>
    </row>
    <row r="80" spans="1:3" x14ac:dyDescent="0.3">
      <c r="A80" t="s">
        <v>115</v>
      </c>
      <c r="B80" t="s">
        <v>33</v>
      </c>
    </row>
    <row r="81" spans="1:2" x14ac:dyDescent="0.3">
      <c r="A81" t="s">
        <v>116</v>
      </c>
      <c r="B81" t="s">
        <v>33</v>
      </c>
    </row>
    <row r="82" spans="1:2" x14ac:dyDescent="0.3">
      <c r="A82" t="s">
        <v>117</v>
      </c>
      <c r="B82" t="s">
        <v>33</v>
      </c>
    </row>
    <row r="83" spans="1:2" x14ac:dyDescent="0.3">
      <c r="A83" t="s">
        <v>118</v>
      </c>
      <c r="B83" t="s">
        <v>33</v>
      </c>
    </row>
    <row r="84" spans="1:2" x14ac:dyDescent="0.3">
      <c r="A84" t="s">
        <v>119</v>
      </c>
      <c r="B84" t="s">
        <v>33</v>
      </c>
    </row>
    <row r="85" spans="1:2" x14ac:dyDescent="0.3">
      <c r="A85" t="s">
        <v>120</v>
      </c>
      <c r="B85" t="s">
        <v>33</v>
      </c>
    </row>
    <row r="86" spans="1:2" x14ac:dyDescent="0.3">
      <c r="A86" t="s">
        <v>33</v>
      </c>
    </row>
  </sheetData>
  <hyperlinks>
    <hyperlink ref="C2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workbookViewId="0">
      <pane xSplit="2" topLeftCell="C1" activePane="topRight" state="frozen"/>
      <selection activeCell="A67" sqref="A67"/>
      <selection pane="topRight" activeCell="C1" sqref="C1:G1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9" width="10.6640625" customWidth="1"/>
  </cols>
  <sheetData>
    <row r="1" spans="1:36" ht="20.399999999999999" thickBot="1" x14ac:dyDescent="0.45">
      <c r="B1" s="2">
        <v>43678</v>
      </c>
      <c r="C1" s="49"/>
      <c r="D1" s="49" t="s">
        <v>328</v>
      </c>
      <c r="E1" s="48" t="s">
        <v>326</v>
      </c>
      <c r="F1" s="3"/>
      <c r="G1" s="3"/>
      <c r="AJ1" t="s">
        <v>172</v>
      </c>
    </row>
    <row r="2" spans="1:36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36" x14ac:dyDescent="0.3">
      <c r="A3" s="4"/>
      <c r="B3" s="6" t="s">
        <v>42</v>
      </c>
      <c r="C3" s="33">
        <f t="shared" ref="C3" si="0">C8</f>
        <v>0</v>
      </c>
      <c r="D3" s="33">
        <f>Table210478911301431564429425581107[Oczekiwane]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36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36" x14ac:dyDescent="0.3">
      <c r="C5" s="8"/>
      <c r="D5" s="8"/>
      <c r="E5" s="8"/>
      <c r="F5" s="8"/>
      <c r="G5" s="8"/>
    </row>
    <row r="6" spans="1:36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36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36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36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36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36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36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36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36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36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Table210478911301431564429425581107[% Wykonania]</f>
        <v/>
      </c>
    </row>
    <row r="16" spans="1:36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45"/>
      <c r="J16" s="45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Table210478911301431564429425581107[Oczekiwane]-Table210478911301431564429425581107[Rzeczywiste]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44" t="s">
        <v>1</v>
      </c>
      <c r="J20" s="44" t="s">
        <v>2</v>
      </c>
      <c r="K20" s="44" t="s">
        <v>3</v>
      </c>
      <c r="L20" s="44" t="s">
        <v>4</v>
      </c>
      <c r="M20" s="44" t="s">
        <v>5</v>
      </c>
      <c r="N20" s="44" t="s">
        <v>6</v>
      </c>
      <c r="O20" s="44" t="s">
        <v>7</v>
      </c>
      <c r="P20" s="44" t="s">
        <v>8</v>
      </c>
      <c r="Q20" s="44" t="s">
        <v>9</v>
      </c>
      <c r="R20" s="44" t="s">
        <v>10</v>
      </c>
      <c r="S20" s="44" t="s">
        <v>11</v>
      </c>
      <c r="T20" s="44" t="s">
        <v>12</v>
      </c>
      <c r="U20" s="44" t="s">
        <v>13</v>
      </c>
      <c r="V20" s="44" t="s">
        <v>14</v>
      </c>
      <c r="W20" s="44" t="s">
        <v>15</v>
      </c>
      <c r="X20" s="44" t="s">
        <v>16</v>
      </c>
      <c r="Y20" s="44" t="s">
        <v>17</v>
      </c>
      <c r="Z20" s="44" t="s">
        <v>18</v>
      </c>
      <c r="AA20" s="44" t="s">
        <v>19</v>
      </c>
      <c r="AB20" s="44" t="s">
        <v>20</v>
      </c>
      <c r="AC20" s="44" t="s">
        <v>21</v>
      </c>
      <c r="AD20" s="44" t="s">
        <v>22</v>
      </c>
      <c r="AE20" s="44" t="s">
        <v>23</v>
      </c>
      <c r="AF20" s="44" t="s">
        <v>24</v>
      </c>
      <c r="AG20" s="44" t="s">
        <v>25</v>
      </c>
      <c r="AH20" s="44" t="s">
        <v>26</v>
      </c>
      <c r="AI20" s="44" t="s">
        <v>27</v>
      </c>
      <c r="AJ20" s="44" t="s">
        <v>28</v>
      </c>
      <c r="AK20" s="44" t="s">
        <v>29</v>
      </c>
      <c r="AL20" s="44" t="s">
        <v>30</v>
      </c>
      <c r="AM20" s="44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Table410579921311441574530435682108[[#This Row],[Oczekiwane]]-Table410579921311441574530435682108[[#This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Table410579921311441574530435682108[[#This Row],[Oczekiwane]]-Table410579921311441574530435682108[[#This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Table410579921311441574530435682108[[#This Row],[Oczekiwane]]-Table410579921311441574530435682108[[#This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Table410579921311441574530435682108[[#This Row],[Oczekiwane]]-Table410579921311441574530435682108[[#This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Table410579921311441574530435682108[[#This Row],[Oczekiwane]]-Table410579921311441574530435682108[[#This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Table410579921311441574530435682108[[#This Row],[Oczekiwane]]-Table410579921311441574530435682108[[#This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Table410579921311441574530435682108[[#This Row],[Oczekiwane]]-Table410579921311441574530435682108[[#This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Table410579921311441574530435682108[[#This Row],[Oczekiwane]]-Table410579921311441574530435682108[[#This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Table410579921311441574530435682108[[#This Row],[Oczekiwane]]-Table410579921311441574530435682108[[#This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Table410579921311441574530435682108[[#This Row],[Oczekiwane]]-Table410579921311441574530435682108[[#This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Table410579921311441574530435682108[[#This Row],[Oczekiwane]]-Table410579921311441574530435682108[[#This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44" t="s">
        <v>1</v>
      </c>
      <c r="J32" s="44" t="s">
        <v>2</v>
      </c>
      <c r="K32" s="44" t="s">
        <v>3</v>
      </c>
      <c r="L32" s="44" t="s">
        <v>4</v>
      </c>
      <c r="M32" s="44" t="s">
        <v>5</v>
      </c>
      <c r="N32" s="44" t="s">
        <v>6</v>
      </c>
      <c r="O32" s="44" t="s">
        <v>7</v>
      </c>
      <c r="P32" s="44" t="s">
        <v>8</v>
      </c>
      <c r="Q32" s="44" t="s">
        <v>9</v>
      </c>
      <c r="R32" s="44" t="s">
        <v>10</v>
      </c>
      <c r="S32" s="44" t="s">
        <v>11</v>
      </c>
      <c r="T32" s="44" t="s">
        <v>12</v>
      </c>
      <c r="U32" s="44" t="s">
        <v>13</v>
      </c>
      <c r="V32" s="44" t="s">
        <v>14</v>
      </c>
      <c r="W32" s="44" t="s">
        <v>15</v>
      </c>
      <c r="X32" s="44" t="s">
        <v>16</v>
      </c>
      <c r="Y32" s="44" t="s">
        <v>17</v>
      </c>
      <c r="Z32" s="44" t="s">
        <v>18</v>
      </c>
      <c r="AA32" s="44" t="s">
        <v>19</v>
      </c>
      <c r="AB32" s="44" t="s">
        <v>20</v>
      </c>
      <c r="AC32" s="44" t="s">
        <v>21</v>
      </c>
      <c r="AD32" s="44" t="s">
        <v>22</v>
      </c>
      <c r="AE32" s="44" t="s">
        <v>23</v>
      </c>
      <c r="AF32" s="44" t="s">
        <v>24</v>
      </c>
      <c r="AG32" s="44" t="s">
        <v>25</v>
      </c>
      <c r="AH32" s="44" t="s">
        <v>26</v>
      </c>
      <c r="AI32" s="44" t="s">
        <v>27</v>
      </c>
      <c r="AJ32" s="44" t="s">
        <v>28</v>
      </c>
      <c r="AK32" s="44" t="s">
        <v>29</v>
      </c>
      <c r="AL32" s="44" t="s">
        <v>30</v>
      </c>
      <c r="AM32" s="44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Table510074871261391524023385177103[[#This Row],[Oczekiwane]]-Table510074871261391524023385177103[[#This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Table510074871261391524023385177103[[#This Row],[Oczekiwane]]-Table510074871261391524023385177103[[#This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Table510074871261391524023385177103[[#This Row],[Oczekiwane]]-Table510074871261391524023385177103[[#This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Table510074871261391524023385177103[[#This Row],[Oczekiwane]]-Table510074871261391524023385177103[[#This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Table510074871261391524023385177103[[#This Row],[Oczekiwane]]-Table510074871261391524023385177103[[#This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Table510074871261391524023385177103[[#This Row],[Oczekiwane]]-Table510074871261391524023385177103[[#This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Table510074871261391524023385177103[[#This Row],[Oczekiwane]]-Table510074871261391524023385177103[[#This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Table510074871261391524023385177103[[#This Row],[Oczekiwane]]-Table510074871261391524023385177103[[#This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Table510074871261391524023385177103[[#This Row],[Oczekiwane]]-Table510074871261391524023385177103[[#This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Table510074871261391524023385177103[[#This Row],[Oczekiwane]]-Table510074871261391524023385177103[[#This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Table510074871261391524023385177103[[#This Row],[Oczekiwane]]-Table510074871261391524023385177103[[#This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44" t="s">
        <v>1</v>
      </c>
      <c r="J44" s="44" t="s">
        <v>2</v>
      </c>
      <c r="K44" s="44" t="s">
        <v>3</v>
      </c>
      <c r="L44" s="44" t="s">
        <v>4</v>
      </c>
      <c r="M44" s="44" t="s">
        <v>5</v>
      </c>
      <c r="N44" s="44" t="s">
        <v>6</v>
      </c>
      <c r="O44" s="44" t="s">
        <v>7</v>
      </c>
      <c r="P44" s="44" t="s">
        <v>8</v>
      </c>
      <c r="Q44" s="44" t="s">
        <v>9</v>
      </c>
      <c r="R44" s="44" t="s">
        <v>10</v>
      </c>
      <c r="S44" s="44" t="s">
        <v>11</v>
      </c>
      <c r="T44" s="44" t="s">
        <v>12</v>
      </c>
      <c r="U44" s="44" t="s">
        <v>13</v>
      </c>
      <c r="V44" s="44" t="s">
        <v>14</v>
      </c>
      <c r="W44" s="44" t="s">
        <v>15</v>
      </c>
      <c r="X44" s="44" t="s">
        <v>16</v>
      </c>
      <c r="Y44" s="44" t="s">
        <v>17</v>
      </c>
      <c r="Z44" s="44" t="s">
        <v>18</v>
      </c>
      <c r="AA44" s="44" t="s">
        <v>19</v>
      </c>
      <c r="AB44" s="44" t="s">
        <v>20</v>
      </c>
      <c r="AC44" s="44" t="s">
        <v>21</v>
      </c>
      <c r="AD44" s="44" t="s">
        <v>22</v>
      </c>
      <c r="AE44" s="44" t="s">
        <v>23</v>
      </c>
      <c r="AF44" s="44" t="s">
        <v>24</v>
      </c>
      <c r="AG44" s="44" t="s">
        <v>25</v>
      </c>
      <c r="AH44" s="44" t="s">
        <v>26</v>
      </c>
      <c r="AI44" s="44" t="s">
        <v>27</v>
      </c>
      <c r="AJ44" s="44" t="s">
        <v>28</v>
      </c>
      <c r="AK44" s="44" t="s">
        <v>29</v>
      </c>
      <c r="AL44" s="44" t="s">
        <v>30</v>
      </c>
      <c r="AM44" s="44" t="s">
        <v>31</v>
      </c>
      <c r="AN44" s="44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Table610175881271401534124395278104[[#This Row],[Oczekiwane]]-Table610175881271401534124395278104[[#This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Table610175881271401534124395278104[[#This Row],[Oczekiwane]]-Table610175881271401534124395278104[[#This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Table610175881271401534124395278104[[#This Row],[Oczekiwane]]-Table610175881271401534124395278104[[#This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Table610175881271401534124395278104[[#This Row],[Oczekiwane]]-Table610175881271401534124395278104[[#This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Table610175881271401534124395278104[[#This Row],[Oczekiwane]]-Table610175881271401534124395278104[[#This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Table610175881271401534124395278104[[#This Row],[Oczekiwane]]-Table610175881271401534124395278104[[#This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Table610175881271401534124395278104[[#This Row],[Oczekiwane]]-Table610175881271401534124395278104[[#This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Table610175881271401534124395278104[[#This Row],[Oczekiwane]]-Table610175881271401534124395278104[[#This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Table610175881271401534124395278104[[#This Row],[Oczekiwane]]-Table610175881271401534124395278104[[#This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Table610175881271401534124395278104[[#This Row],[Oczekiwane]]-Table610175881271401534124395278104[[#This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Table610175881271401534124395278104[[#This Row],[Oczekiwane]]-Table610175881271401534124395278104[[#This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Table610175881271401534124395278104[[#This Row],[Oczekiwane]]-Table610175881271401534124395278104[[#This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Table610175881271401534124395278104[[#This Row],[Oczekiwane]]-Table610175881271401534124395278104[[#This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Table610175881271401534124395278104[[#This Row],[Oczekiwane]]-Table610175881271401534124395278104[[#This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Table610175881271401534124395278104[[#This Row],[Oczekiwane]]-Table610175881271401534124395278104[[#This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Table610175881271401534124395278104[[#This Row],[Oczekiwane]]-Table610175881271401534124395278104[[#This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Table610175881271401534124395278104[[#This Row],[Oczekiwane]]-Table610175881271401534124395278104[[#This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Table610175881271401534124395278104[[#This Row],[Oczekiwane]]-Table610175881271401534124395278104[[#This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Table610175881271401534124395278104[[#This Row],[Oczekiwane]]-Table610175881271401534124395278104[[#This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Table610175881271401534124395278104[[#This Row],[Oczekiwane]]-Table610175881271401534124395278104[[#This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Table610175881271401534124395278104[[#This Row],[Oczekiwane]]-Table610175881271401534124395278104[[#This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44" t="s">
        <v>1</v>
      </c>
      <c r="J66" s="44" t="s">
        <v>2</v>
      </c>
      <c r="K66" s="44" t="s">
        <v>3</v>
      </c>
      <c r="L66" s="44" t="s">
        <v>4</v>
      </c>
      <c r="M66" s="44" t="s">
        <v>5</v>
      </c>
      <c r="N66" s="44" t="s">
        <v>6</v>
      </c>
      <c r="O66" s="44" t="s">
        <v>7</v>
      </c>
      <c r="P66" s="44" t="s">
        <v>8</v>
      </c>
      <c r="Q66" s="44" t="s">
        <v>9</v>
      </c>
      <c r="R66" s="44" t="s">
        <v>10</v>
      </c>
      <c r="S66" s="44" t="s">
        <v>11</v>
      </c>
      <c r="T66" s="44" t="s">
        <v>12</v>
      </c>
      <c r="U66" s="44" t="s">
        <v>13</v>
      </c>
      <c r="V66" s="44" t="s">
        <v>14</v>
      </c>
      <c r="W66" s="44" t="s">
        <v>15</v>
      </c>
      <c r="X66" s="44" t="s">
        <v>16</v>
      </c>
      <c r="Y66" s="44" t="s">
        <v>17</v>
      </c>
      <c r="Z66" s="44" t="s">
        <v>18</v>
      </c>
      <c r="AA66" s="44" t="s">
        <v>19</v>
      </c>
      <c r="AB66" s="44" t="s">
        <v>20</v>
      </c>
      <c r="AC66" s="44" t="s">
        <v>21</v>
      </c>
      <c r="AD66" s="44" t="s">
        <v>22</v>
      </c>
      <c r="AE66" s="44" t="s">
        <v>23</v>
      </c>
      <c r="AF66" s="44" t="s">
        <v>24</v>
      </c>
      <c r="AG66" s="44" t="s">
        <v>25</v>
      </c>
      <c r="AH66" s="44" t="s">
        <v>26</v>
      </c>
      <c r="AI66" s="44" t="s">
        <v>27</v>
      </c>
      <c r="AJ66" s="44" t="s">
        <v>28</v>
      </c>
      <c r="AK66" s="44" t="s">
        <v>29</v>
      </c>
      <c r="AL66" s="44" t="s">
        <v>30</v>
      </c>
      <c r="AM66" s="44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Table710276891281411544225405379105[[#This Row],[Oczekiwane]]-Table710276891281411544225405379105[[#This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Table710276891281411544225405379105[[#This Row],[Oczekiwane]]-Table710276891281411544225405379105[[#This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Table710276891281411544225405379105[[#This Row],[Oczekiwane]]-Table710276891281411544225405379105[[#This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Table710276891281411544225405379105[[#This Row],[Oczekiwane]]-Table710276891281411544225405379105[[#This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Table710276891281411544225405379105[[#This Row],[Oczekiwane]]-Table710276891281411544225405379105[[#This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Table710276891281411544225405379105[[#This Row],[Oczekiwane]]-Table710276891281411544225405379105[[#This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44" t="s">
        <v>1</v>
      </c>
      <c r="J73" s="44" t="s">
        <v>2</v>
      </c>
      <c r="K73" s="44" t="s">
        <v>3</v>
      </c>
      <c r="L73" s="44" t="s">
        <v>4</v>
      </c>
      <c r="M73" s="44" t="s">
        <v>5</v>
      </c>
      <c r="N73" s="44" t="s">
        <v>6</v>
      </c>
      <c r="O73" s="44" t="s">
        <v>7</v>
      </c>
      <c r="P73" s="44" t="s">
        <v>8</v>
      </c>
      <c r="Q73" s="44" t="s">
        <v>9</v>
      </c>
      <c r="R73" s="44" t="s">
        <v>10</v>
      </c>
      <c r="S73" s="44" t="s">
        <v>11</v>
      </c>
      <c r="T73" s="44" t="s">
        <v>12</v>
      </c>
      <c r="U73" s="44" t="s">
        <v>13</v>
      </c>
      <c r="V73" s="44" t="s">
        <v>14</v>
      </c>
      <c r="W73" s="44" t="s">
        <v>15</v>
      </c>
      <c r="X73" s="44" t="s">
        <v>16</v>
      </c>
      <c r="Y73" s="44" t="s">
        <v>17</v>
      </c>
      <c r="Z73" s="44" t="s">
        <v>18</v>
      </c>
      <c r="AA73" s="44" t="s">
        <v>19</v>
      </c>
      <c r="AB73" s="44" t="s">
        <v>20</v>
      </c>
      <c r="AC73" s="44" t="s">
        <v>21</v>
      </c>
      <c r="AD73" s="44" t="s">
        <v>22</v>
      </c>
      <c r="AE73" s="44" t="s">
        <v>23</v>
      </c>
      <c r="AF73" s="44" t="s">
        <v>24</v>
      </c>
      <c r="AG73" s="44" t="s">
        <v>25</v>
      </c>
      <c r="AH73" s="44" t="s">
        <v>26</v>
      </c>
      <c r="AI73" s="44" t="s">
        <v>27</v>
      </c>
      <c r="AJ73" s="44" t="s">
        <v>28</v>
      </c>
      <c r="AK73" s="44" t="s">
        <v>29</v>
      </c>
      <c r="AL73" s="44" t="s">
        <v>30</v>
      </c>
      <c r="AM73" s="44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Table810377901291421554326415480106[[#This Row],[Oczekiwane]]-Table810377901291421554326415480106[[#This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Table810377901291421554326415480106[[#This Row],[Oczekiwane]]-Table810377901291421554326415480106[[#This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Table810377901291421554326415480106[[#This Row],[Oczekiwane]]-Table810377901291421554326415480106[[#This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Table810377901291421554326415480106[[#This Row],[Oczekiwane]]-Table810377901291421554326415480106[[#This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Table810377901291421554326415480106[[#This Row],[Oczekiwane]]-Table810377901291421554326415480106[[#This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Table810377901291421554326415480106[[#This Row],[Oczekiwane]]-Table810377901291421554326415480106[[#This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1014" priority="2">
      <formula>I$17="DZIŚ"</formula>
    </cfRule>
  </conditionalFormatting>
  <conditionalFormatting sqref="I19:AM19">
    <cfRule type="expression" dxfId="1013" priority="1">
      <formula>I$17="TODAY"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workbookViewId="0">
      <pane xSplit="2" topLeftCell="C1" activePane="topRight" state="frozen"/>
      <selection activeCell="A67" sqref="A67"/>
      <selection pane="topRight" activeCell="C1" sqref="C1:G1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8" width="10.6640625" customWidth="1"/>
    <col min="39" max="39" width="10.6640625" hidden="1" customWidth="1"/>
  </cols>
  <sheetData>
    <row r="1" spans="1:36" ht="20.399999999999999" thickBot="1" x14ac:dyDescent="0.45">
      <c r="B1" s="2">
        <v>43709</v>
      </c>
      <c r="C1" s="49"/>
      <c r="D1" s="49" t="s">
        <v>328</v>
      </c>
      <c r="E1" s="48" t="s">
        <v>326</v>
      </c>
      <c r="F1" s="3"/>
      <c r="G1" s="3"/>
      <c r="AJ1" t="s">
        <v>172</v>
      </c>
    </row>
    <row r="2" spans="1:36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36" x14ac:dyDescent="0.3">
      <c r="A3" s="4"/>
      <c r="B3" s="6" t="s">
        <v>42</v>
      </c>
      <c r="C3" s="33">
        <f t="shared" ref="C3" si="0">C8</f>
        <v>0</v>
      </c>
      <c r="D3" s="33">
        <f>Table210478911301431564429425581120[Oczekiwane]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36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36" x14ac:dyDescent="0.3">
      <c r="C5" s="8"/>
      <c r="D5" s="8"/>
      <c r="E5" s="8"/>
      <c r="F5" s="8"/>
      <c r="G5" s="8"/>
    </row>
    <row r="6" spans="1:36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36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36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36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36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36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36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36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36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36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Table210478911301431564429425581120[% Wykonania]</f>
        <v/>
      </c>
    </row>
    <row r="16" spans="1:36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45"/>
      <c r="J16" s="45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Table210478911301431564429425581120[Oczekiwane]-Table210478911301431564429425581120[Rzeczywiste]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44" t="s">
        <v>1</v>
      </c>
      <c r="J20" s="44" t="s">
        <v>2</v>
      </c>
      <c r="K20" s="44" t="s">
        <v>3</v>
      </c>
      <c r="L20" s="44" t="s">
        <v>4</v>
      </c>
      <c r="M20" s="44" t="s">
        <v>5</v>
      </c>
      <c r="N20" s="44" t="s">
        <v>6</v>
      </c>
      <c r="O20" s="44" t="s">
        <v>7</v>
      </c>
      <c r="P20" s="44" t="s">
        <v>8</v>
      </c>
      <c r="Q20" s="44" t="s">
        <v>9</v>
      </c>
      <c r="R20" s="44" t="s">
        <v>10</v>
      </c>
      <c r="S20" s="44" t="s">
        <v>11</v>
      </c>
      <c r="T20" s="44" t="s">
        <v>12</v>
      </c>
      <c r="U20" s="44" t="s">
        <v>13</v>
      </c>
      <c r="V20" s="44" t="s">
        <v>14</v>
      </c>
      <c r="W20" s="44" t="s">
        <v>15</v>
      </c>
      <c r="X20" s="44" t="s">
        <v>16</v>
      </c>
      <c r="Y20" s="44" t="s">
        <v>17</v>
      </c>
      <c r="Z20" s="44" t="s">
        <v>18</v>
      </c>
      <c r="AA20" s="44" t="s">
        <v>19</v>
      </c>
      <c r="AB20" s="44" t="s">
        <v>20</v>
      </c>
      <c r="AC20" s="44" t="s">
        <v>21</v>
      </c>
      <c r="AD20" s="44" t="s">
        <v>22</v>
      </c>
      <c r="AE20" s="44" t="s">
        <v>23</v>
      </c>
      <c r="AF20" s="44" t="s">
        <v>24</v>
      </c>
      <c r="AG20" s="44" t="s">
        <v>25</v>
      </c>
      <c r="AH20" s="44" t="s">
        <v>26</v>
      </c>
      <c r="AI20" s="44" t="s">
        <v>27</v>
      </c>
      <c r="AJ20" s="44" t="s">
        <v>28</v>
      </c>
      <c r="AK20" s="44" t="s">
        <v>29</v>
      </c>
      <c r="AL20" s="44" t="s">
        <v>30</v>
      </c>
      <c r="AM20" s="44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Table410579921311441574530435682121[[#This Row],[Oczekiwane]]-Table410579921311441574530435682121[[#This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Table410579921311441574530435682121[[#This Row],[Oczekiwane]]-Table410579921311441574530435682121[[#This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Table410579921311441574530435682121[[#This Row],[Oczekiwane]]-Table410579921311441574530435682121[[#This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Table410579921311441574530435682121[[#This Row],[Oczekiwane]]-Table410579921311441574530435682121[[#This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Table410579921311441574530435682121[[#This Row],[Oczekiwane]]-Table410579921311441574530435682121[[#This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Table410579921311441574530435682121[[#This Row],[Oczekiwane]]-Table410579921311441574530435682121[[#This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Table410579921311441574530435682121[[#This Row],[Oczekiwane]]-Table410579921311441574530435682121[[#This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Table410579921311441574530435682121[[#This Row],[Oczekiwane]]-Table410579921311441574530435682121[[#This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Table410579921311441574530435682121[[#This Row],[Oczekiwane]]-Table410579921311441574530435682121[[#This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Table410579921311441574530435682121[[#This Row],[Oczekiwane]]-Table410579921311441574530435682121[[#This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Table410579921311441574530435682121[[#This Row],[Oczekiwane]]-Table410579921311441574530435682121[[#This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44" t="s">
        <v>1</v>
      </c>
      <c r="J32" s="44" t="s">
        <v>2</v>
      </c>
      <c r="K32" s="44" t="s">
        <v>3</v>
      </c>
      <c r="L32" s="44" t="s">
        <v>4</v>
      </c>
      <c r="M32" s="44" t="s">
        <v>5</v>
      </c>
      <c r="N32" s="44" t="s">
        <v>6</v>
      </c>
      <c r="O32" s="44" t="s">
        <v>7</v>
      </c>
      <c r="P32" s="44" t="s">
        <v>8</v>
      </c>
      <c r="Q32" s="44" t="s">
        <v>9</v>
      </c>
      <c r="R32" s="44" t="s">
        <v>10</v>
      </c>
      <c r="S32" s="44" t="s">
        <v>11</v>
      </c>
      <c r="T32" s="44" t="s">
        <v>12</v>
      </c>
      <c r="U32" s="44" t="s">
        <v>13</v>
      </c>
      <c r="V32" s="44" t="s">
        <v>14</v>
      </c>
      <c r="W32" s="44" t="s">
        <v>15</v>
      </c>
      <c r="X32" s="44" t="s">
        <v>16</v>
      </c>
      <c r="Y32" s="44" t="s">
        <v>17</v>
      </c>
      <c r="Z32" s="44" t="s">
        <v>18</v>
      </c>
      <c r="AA32" s="44" t="s">
        <v>19</v>
      </c>
      <c r="AB32" s="44" t="s">
        <v>20</v>
      </c>
      <c r="AC32" s="44" t="s">
        <v>21</v>
      </c>
      <c r="AD32" s="44" t="s">
        <v>22</v>
      </c>
      <c r="AE32" s="44" t="s">
        <v>23</v>
      </c>
      <c r="AF32" s="44" t="s">
        <v>24</v>
      </c>
      <c r="AG32" s="44" t="s">
        <v>25</v>
      </c>
      <c r="AH32" s="44" t="s">
        <v>26</v>
      </c>
      <c r="AI32" s="44" t="s">
        <v>27</v>
      </c>
      <c r="AJ32" s="44" t="s">
        <v>28</v>
      </c>
      <c r="AK32" s="44" t="s">
        <v>29</v>
      </c>
      <c r="AL32" s="44" t="s">
        <v>30</v>
      </c>
      <c r="AM32" s="44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Table510074871261391524023385177116[[#This Row],[Oczekiwane]]-Table510074871261391524023385177116[[#This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Table510074871261391524023385177116[[#This Row],[Oczekiwane]]-Table510074871261391524023385177116[[#This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Table510074871261391524023385177116[[#This Row],[Oczekiwane]]-Table510074871261391524023385177116[[#This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Table510074871261391524023385177116[[#This Row],[Oczekiwane]]-Table510074871261391524023385177116[[#This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Table510074871261391524023385177116[[#This Row],[Oczekiwane]]-Table510074871261391524023385177116[[#This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Table510074871261391524023385177116[[#This Row],[Oczekiwane]]-Table510074871261391524023385177116[[#This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Table510074871261391524023385177116[[#This Row],[Oczekiwane]]-Table510074871261391524023385177116[[#This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Table510074871261391524023385177116[[#This Row],[Oczekiwane]]-Table510074871261391524023385177116[[#This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Table510074871261391524023385177116[[#This Row],[Oczekiwane]]-Table510074871261391524023385177116[[#This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Table510074871261391524023385177116[[#This Row],[Oczekiwane]]-Table510074871261391524023385177116[[#This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Table510074871261391524023385177116[[#This Row],[Oczekiwane]]-Table510074871261391524023385177116[[#This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44" t="s">
        <v>1</v>
      </c>
      <c r="J44" s="44" t="s">
        <v>2</v>
      </c>
      <c r="K44" s="44" t="s">
        <v>3</v>
      </c>
      <c r="L44" s="44" t="s">
        <v>4</v>
      </c>
      <c r="M44" s="44" t="s">
        <v>5</v>
      </c>
      <c r="N44" s="44" t="s">
        <v>6</v>
      </c>
      <c r="O44" s="44" t="s">
        <v>7</v>
      </c>
      <c r="P44" s="44" t="s">
        <v>8</v>
      </c>
      <c r="Q44" s="44" t="s">
        <v>9</v>
      </c>
      <c r="R44" s="44" t="s">
        <v>10</v>
      </c>
      <c r="S44" s="44" t="s">
        <v>11</v>
      </c>
      <c r="T44" s="44" t="s">
        <v>12</v>
      </c>
      <c r="U44" s="44" t="s">
        <v>13</v>
      </c>
      <c r="V44" s="44" t="s">
        <v>14</v>
      </c>
      <c r="W44" s="44" t="s">
        <v>15</v>
      </c>
      <c r="X44" s="44" t="s">
        <v>16</v>
      </c>
      <c r="Y44" s="44" t="s">
        <v>17</v>
      </c>
      <c r="Z44" s="44" t="s">
        <v>18</v>
      </c>
      <c r="AA44" s="44" t="s">
        <v>19</v>
      </c>
      <c r="AB44" s="44" t="s">
        <v>20</v>
      </c>
      <c r="AC44" s="44" t="s">
        <v>21</v>
      </c>
      <c r="AD44" s="44" t="s">
        <v>22</v>
      </c>
      <c r="AE44" s="44" t="s">
        <v>23</v>
      </c>
      <c r="AF44" s="44" t="s">
        <v>24</v>
      </c>
      <c r="AG44" s="44" t="s">
        <v>25</v>
      </c>
      <c r="AH44" s="44" t="s">
        <v>26</v>
      </c>
      <c r="AI44" s="44" t="s">
        <v>27</v>
      </c>
      <c r="AJ44" s="44" t="s">
        <v>28</v>
      </c>
      <c r="AK44" s="44" t="s">
        <v>29</v>
      </c>
      <c r="AL44" s="44" t="s">
        <v>30</v>
      </c>
      <c r="AM44" s="44" t="s">
        <v>31</v>
      </c>
      <c r="AN44" s="44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Table610175881271401534124395278117[[#This Row],[Oczekiwane]]-Table610175881271401534124395278117[[#This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Table610175881271401534124395278117[[#This Row],[Oczekiwane]]-Table610175881271401534124395278117[[#This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Table610175881271401534124395278117[[#This Row],[Oczekiwane]]-Table610175881271401534124395278117[[#This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Table610175881271401534124395278117[[#This Row],[Oczekiwane]]-Table610175881271401534124395278117[[#This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Table610175881271401534124395278117[[#This Row],[Oczekiwane]]-Table610175881271401534124395278117[[#This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Table610175881271401534124395278117[[#This Row],[Oczekiwane]]-Table610175881271401534124395278117[[#This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Table610175881271401534124395278117[[#This Row],[Oczekiwane]]-Table610175881271401534124395278117[[#This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Table610175881271401534124395278117[[#This Row],[Oczekiwane]]-Table610175881271401534124395278117[[#This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Table610175881271401534124395278117[[#This Row],[Oczekiwane]]-Table610175881271401534124395278117[[#This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Table610175881271401534124395278117[[#This Row],[Oczekiwane]]-Table610175881271401534124395278117[[#This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Table610175881271401534124395278117[[#This Row],[Oczekiwane]]-Table610175881271401534124395278117[[#This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Table610175881271401534124395278117[[#This Row],[Oczekiwane]]-Table610175881271401534124395278117[[#This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Table610175881271401534124395278117[[#This Row],[Oczekiwane]]-Table610175881271401534124395278117[[#This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Table610175881271401534124395278117[[#This Row],[Oczekiwane]]-Table610175881271401534124395278117[[#This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Table610175881271401534124395278117[[#This Row],[Oczekiwane]]-Table610175881271401534124395278117[[#This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Table610175881271401534124395278117[[#This Row],[Oczekiwane]]-Table610175881271401534124395278117[[#This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Table610175881271401534124395278117[[#This Row],[Oczekiwane]]-Table610175881271401534124395278117[[#This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Table610175881271401534124395278117[[#This Row],[Oczekiwane]]-Table610175881271401534124395278117[[#This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Table610175881271401534124395278117[[#This Row],[Oczekiwane]]-Table610175881271401534124395278117[[#This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Table610175881271401534124395278117[[#This Row],[Oczekiwane]]-Table610175881271401534124395278117[[#This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Table610175881271401534124395278117[[#This Row],[Oczekiwane]]-Table610175881271401534124395278117[[#This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44" t="s">
        <v>1</v>
      </c>
      <c r="J66" s="44" t="s">
        <v>2</v>
      </c>
      <c r="K66" s="44" t="s">
        <v>3</v>
      </c>
      <c r="L66" s="44" t="s">
        <v>4</v>
      </c>
      <c r="M66" s="44" t="s">
        <v>5</v>
      </c>
      <c r="N66" s="44" t="s">
        <v>6</v>
      </c>
      <c r="O66" s="44" t="s">
        <v>7</v>
      </c>
      <c r="P66" s="44" t="s">
        <v>8</v>
      </c>
      <c r="Q66" s="44" t="s">
        <v>9</v>
      </c>
      <c r="R66" s="44" t="s">
        <v>10</v>
      </c>
      <c r="S66" s="44" t="s">
        <v>11</v>
      </c>
      <c r="T66" s="44" t="s">
        <v>12</v>
      </c>
      <c r="U66" s="44" t="s">
        <v>13</v>
      </c>
      <c r="V66" s="44" t="s">
        <v>14</v>
      </c>
      <c r="W66" s="44" t="s">
        <v>15</v>
      </c>
      <c r="X66" s="44" t="s">
        <v>16</v>
      </c>
      <c r="Y66" s="44" t="s">
        <v>17</v>
      </c>
      <c r="Z66" s="44" t="s">
        <v>18</v>
      </c>
      <c r="AA66" s="44" t="s">
        <v>19</v>
      </c>
      <c r="AB66" s="44" t="s">
        <v>20</v>
      </c>
      <c r="AC66" s="44" t="s">
        <v>21</v>
      </c>
      <c r="AD66" s="44" t="s">
        <v>22</v>
      </c>
      <c r="AE66" s="44" t="s">
        <v>23</v>
      </c>
      <c r="AF66" s="44" t="s">
        <v>24</v>
      </c>
      <c r="AG66" s="44" t="s">
        <v>25</v>
      </c>
      <c r="AH66" s="44" t="s">
        <v>26</v>
      </c>
      <c r="AI66" s="44" t="s">
        <v>27</v>
      </c>
      <c r="AJ66" s="44" t="s">
        <v>28</v>
      </c>
      <c r="AK66" s="44" t="s">
        <v>29</v>
      </c>
      <c r="AL66" s="44" t="s">
        <v>30</v>
      </c>
      <c r="AM66" s="44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Table710276891281411544225405379118[[#This Row],[Oczekiwane]]-Table710276891281411544225405379118[[#This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Table710276891281411544225405379118[[#This Row],[Oczekiwane]]-Table710276891281411544225405379118[[#This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Table710276891281411544225405379118[[#This Row],[Oczekiwane]]-Table710276891281411544225405379118[[#This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Table710276891281411544225405379118[[#This Row],[Oczekiwane]]-Table710276891281411544225405379118[[#This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Table710276891281411544225405379118[[#This Row],[Oczekiwane]]-Table710276891281411544225405379118[[#This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Table710276891281411544225405379118[[#This Row],[Oczekiwane]]-Table710276891281411544225405379118[[#This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44" t="s">
        <v>1</v>
      </c>
      <c r="J73" s="44" t="s">
        <v>2</v>
      </c>
      <c r="K73" s="44" t="s">
        <v>3</v>
      </c>
      <c r="L73" s="44" t="s">
        <v>4</v>
      </c>
      <c r="M73" s="44" t="s">
        <v>5</v>
      </c>
      <c r="N73" s="44" t="s">
        <v>6</v>
      </c>
      <c r="O73" s="44" t="s">
        <v>7</v>
      </c>
      <c r="P73" s="44" t="s">
        <v>8</v>
      </c>
      <c r="Q73" s="44" t="s">
        <v>9</v>
      </c>
      <c r="R73" s="44" t="s">
        <v>10</v>
      </c>
      <c r="S73" s="44" t="s">
        <v>11</v>
      </c>
      <c r="T73" s="44" t="s">
        <v>12</v>
      </c>
      <c r="U73" s="44" t="s">
        <v>13</v>
      </c>
      <c r="V73" s="44" t="s">
        <v>14</v>
      </c>
      <c r="W73" s="44" t="s">
        <v>15</v>
      </c>
      <c r="X73" s="44" t="s">
        <v>16</v>
      </c>
      <c r="Y73" s="44" t="s">
        <v>17</v>
      </c>
      <c r="Z73" s="44" t="s">
        <v>18</v>
      </c>
      <c r="AA73" s="44" t="s">
        <v>19</v>
      </c>
      <c r="AB73" s="44" t="s">
        <v>20</v>
      </c>
      <c r="AC73" s="44" t="s">
        <v>21</v>
      </c>
      <c r="AD73" s="44" t="s">
        <v>22</v>
      </c>
      <c r="AE73" s="44" t="s">
        <v>23</v>
      </c>
      <c r="AF73" s="44" t="s">
        <v>24</v>
      </c>
      <c r="AG73" s="44" t="s">
        <v>25</v>
      </c>
      <c r="AH73" s="44" t="s">
        <v>26</v>
      </c>
      <c r="AI73" s="44" t="s">
        <v>27</v>
      </c>
      <c r="AJ73" s="44" t="s">
        <v>28</v>
      </c>
      <c r="AK73" s="44" t="s">
        <v>29</v>
      </c>
      <c r="AL73" s="44" t="s">
        <v>30</v>
      </c>
      <c r="AM73" s="44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Table810377901291421554326415480119[[#This Row],[Oczekiwane]]-Table810377901291421554326415480119[[#This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Table810377901291421554326415480119[[#This Row],[Oczekiwane]]-Table810377901291421554326415480119[[#This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Table810377901291421554326415480119[[#This Row],[Oczekiwane]]-Table810377901291421554326415480119[[#This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Table810377901291421554326415480119[[#This Row],[Oczekiwane]]-Table810377901291421554326415480119[[#This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Table810377901291421554326415480119[[#This Row],[Oczekiwane]]-Table810377901291421554326415480119[[#This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Table810377901291421554326415480119[[#This Row],[Oczekiwane]]-Table810377901291421554326415480119[[#This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811" priority="2">
      <formula>I$17="DZIŚ"</formula>
    </cfRule>
  </conditionalFormatting>
  <conditionalFormatting sqref="I19:AM19">
    <cfRule type="expression" dxfId="810" priority="1">
      <formula>I$17="TODAY"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workbookViewId="0">
      <pane xSplit="2" topLeftCell="C1" activePane="topRight" state="frozen"/>
      <selection activeCell="A67" sqref="A67"/>
      <selection pane="topRight" activeCell="C1" sqref="C1:G1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9" width="10.6640625" customWidth="1"/>
  </cols>
  <sheetData>
    <row r="1" spans="1:36" ht="20.399999999999999" thickBot="1" x14ac:dyDescent="0.45">
      <c r="B1" s="2">
        <v>43739</v>
      </c>
      <c r="C1" s="49"/>
      <c r="D1" s="49" t="s">
        <v>328</v>
      </c>
      <c r="E1" s="48" t="s">
        <v>326</v>
      </c>
      <c r="F1" s="3"/>
      <c r="G1" s="3"/>
      <c r="AJ1" t="s">
        <v>172</v>
      </c>
    </row>
    <row r="2" spans="1:36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36" x14ac:dyDescent="0.3">
      <c r="A3" s="4"/>
      <c r="B3" s="6" t="s">
        <v>42</v>
      </c>
      <c r="C3" s="33">
        <f t="shared" ref="C3" si="0">C8</f>
        <v>0</v>
      </c>
      <c r="D3" s="33">
        <f>Table210478911301431564429425581107133[Oczekiwane]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36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36" x14ac:dyDescent="0.3">
      <c r="C5" s="8"/>
      <c r="D5" s="8"/>
      <c r="E5" s="8"/>
      <c r="F5" s="8"/>
      <c r="G5" s="8"/>
    </row>
    <row r="6" spans="1:36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36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36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36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36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36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36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36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36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36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Table210478911301431564429425581107133[% Wykonania]</f>
        <v/>
      </c>
    </row>
    <row r="16" spans="1:36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45"/>
      <c r="J16" s="45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Table210478911301431564429425581107133[Oczekiwane]-Table210478911301431564429425581107133[Rzeczywiste]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44" t="s">
        <v>1</v>
      </c>
      <c r="J20" s="44" t="s">
        <v>2</v>
      </c>
      <c r="K20" s="44" t="s">
        <v>3</v>
      </c>
      <c r="L20" s="44" t="s">
        <v>4</v>
      </c>
      <c r="M20" s="44" t="s">
        <v>5</v>
      </c>
      <c r="N20" s="44" t="s">
        <v>6</v>
      </c>
      <c r="O20" s="44" t="s">
        <v>7</v>
      </c>
      <c r="P20" s="44" t="s">
        <v>8</v>
      </c>
      <c r="Q20" s="44" t="s">
        <v>9</v>
      </c>
      <c r="R20" s="44" t="s">
        <v>10</v>
      </c>
      <c r="S20" s="44" t="s">
        <v>11</v>
      </c>
      <c r="T20" s="44" t="s">
        <v>12</v>
      </c>
      <c r="U20" s="44" t="s">
        <v>13</v>
      </c>
      <c r="V20" s="44" t="s">
        <v>14</v>
      </c>
      <c r="W20" s="44" t="s">
        <v>15</v>
      </c>
      <c r="X20" s="44" t="s">
        <v>16</v>
      </c>
      <c r="Y20" s="44" t="s">
        <v>17</v>
      </c>
      <c r="Z20" s="44" t="s">
        <v>18</v>
      </c>
      <c r="AA20" s="44" t="s">
        <v>19</v>
      </c>
      <c r="AB20" s="44" t="s">
        <v>20</v>
      </c>
      <c r="AC20" s="44" t="s">
        <v>21</v>
      </c>
      <c r="AD20" s="44" t="s">
        <v>22</v>
      </c>
      <c r="AE20" s="44" t="s">
        <v>23</v>
      </c>
      <c r="AF20" s="44" t="s">
        <v>24</v>
      </c>
      <c r="AG20" s="44" t="s">
        <v>25</v>
      </c>
      <c r="AH20" s="44" t="s">
        <v>26</v>
      </c>
      <c r="AI20" s="44" t="s">
        <v>27</v>
      </c>
      <c r="AJ20" s="44" t="s">
        <v>28</v>
      </c>
      <c r="AK20" s="44" t="s">
        <v>29</v>
      </c>
      <c r="AL20" s="44" t="s">
        <v>30</v>
      </c>
      <c r="AM20" s="44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Table410579921311441574530435682108134[[#This Row],[Oczekiwane]]-Table410579921311441574530435682108134[[#This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Table410579921311441574530435682108134[[#This Row],[Oczekiwane]]-Table410579921311441574530435682108134[[#This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Table410579921311441574530435682108134[[#This Row],[Oczekiwane]]-Table410579921311441574530435682108134[[#This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Table410579921311441574530435682108134[[#This Row],[Oczekiwane]]-Table410579921311441574530435682108134[[#This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Table410579921311441574530435682108134[[#This Row],[Oczekiwane]]-Table410579921311441574530435682108134[[#This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Table410579921311441574530435682108134[[#This Row],[Oczekiwane]]-Table410579921311441574530435682108134[[#This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Table410579921311441574530435682108134[[#This Row],[Oczekiwane]]-Table410579921311441574530435682108134[[#This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Table410579921311441574530435682108134[[#This Row],[Oczekiwane]]-Table410579921311441574530435682108134[[#This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Table410579921311441574530435682108134[[#This Row],[Oczekiwane]]-Table410579921311441574530435682108134[[#This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Table410579921311441574530435682108134[[#This Row],[Oczekiwane]]-Table410579921311441574530435682108134[[#This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Table410579921311441574530435682108134[[#This Row],[Oczekiwane]]-Table410579921311441574530435682108134[[#This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44" t="s">
        <v>1</v>
      </c>
      <c r="J32" s="44" t="s">
        <v>2</v>
      </c>
      <c r="K32" s="44" t="s">
        <v>3</v>
      </c>
      <c r="L32" s="44" t="s">
        <v>4</v>
      </c>
      <c r="M32" s="44" t="s">
        <v>5</v>
      </c>
      <c r="N32" s="44" t="s">
        <v>6</v>
      </c>
      <c r="O32" s="44" t="s">
        <v>7</v>
      </c>
      <c r="P32" s="44" t="s">
        <v>8</v>
      </c>
      <c r="Q32" s="44" t="s">
        <v>9</v>
      </c>
      <c r="R32" s="44" t="s">
        <v>10</v>
      </c>
      <c r="S32" s="44" t="s">
        <v>11</v>
      </c>
      <c r="T32" s="44" t="s">
        <v>12</v>
      </c>
      <c r="U32" s="44" t="s">
        <v>13</v>
      </c>
      <c r="V32" s="44" t="s">
        <v>14</v>
      </c>
      <c r="W32" s="44" t="s">
        <v>15</v>
      </c>
      <c r="X32" s="44" t="s">
        <v>16</v>
      </c>
      <c r="Y32" s="44" t="s">
        <v>17</v>
      </c>
      <c r="Z32" s="44" t="s">
        <v>18</v>
      </c>
      <c r="AA32" s="44" t="s">
        <v>19</v>
      </c>
      <c r="AB32" s="44" t="s">
        <v>20</v>
      </c>
      <c r="AC32" s="44" t="s">
        <v>21</v>
      </c>
      <c r="AD32" s="44" t="s">
        <v>22</v>
      </c>
      <c r="AE32" s="44" t="s">
        <v>23</v>
      </c>
      <c r="AF32" s="44" t="s">
        <v>24</v>
      </c>
      <c r="AG32" s="44" t="s">
        <v>25</v>
      </c>
      <c r="AH32" s="44" t="s">
        <v>26</v>
      </c>
      <c r="AI32" s="44" t="s">
        <v>27</v>
      </c>
      <c r="AJ32" s="44" t="s">
        <v>28</v>
      </c>
      <c r="AK32" s="44" t="s">
        <v>29</v>
      </c>
      <c r="AL32" s="44" t="s">
        <v>30</v>
      </c>
      <c r="AM32" s="44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Table510074871261391524023385177103129[[#This Row],[Oczekiwane]]-Table510074871261391524023385177103129[[#This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Table510074871261391524023385177103129[[#This Row],[Oczekiwane]]-Table510074871261391524023385177103129[[#This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Table510074871261391524023385177103129[[#This Row],[Oczekiwane]]-Table510074871261391524023385177103129[[#This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Table510074871261391524023385177103129[[#This Row],[Oczekiwane]]-Table510074871261391524023385177103129[[#This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Table510074871261391524023385177103129[[#This Row],[Oczekiwane]]-Table510074871261391524023385177103129[[#This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Table510074871261391524023385177103129[[#This Row],[Oczekiwane]]-Table510074871261391524023385177103129[[#This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Table510074871261391524023385177103129[[#This Row],[Oczekiwane]]-Table510074871261391524023385177103129[[#This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Table510074871261391524023385177103129[[#This Row],[Oczekiwane]]-Table510074871261391524023385177103129[[#This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Table510074871261391524023385177103129[[#This Row],[Oczekiwane]]-Table510074871261391524023385177103129[[#This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Table510074871261391524023385177103129[[#This Row],[Oczekiwane]]-Table510074871261391524023385177103129[[#This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Table510074871261391524023385177103129[[#This Row],[Oczekiwane]]-Table510074871261391524023385177103129[[#This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44" t="s">
        <v>1</v>
      </c>
      <c r="J44" s="44" t="s">
        <v>2</v>
      </c>
      <c r="K44" s="44" t="s">
        <v>3</v>
      </c>
      <c r="L44" s="44" t="s">
        <v>4</v>
      </c>
      <c r="M44" s="44" t="s">
        <v>5</v>
      </c>
      <c r="N44" s="44" t="s">
        <v>6</v>
      </c>
      <c r="O44" s="44" t="s">
        <v>7</v>
      </c>
      <c r="P44" s="44" t="s">
        <v>8</v>
      </c>
      <c r="Q44" s="44" t="s">
        <v>9</v>
      </c>
      <c r="R44" s="44" t="s">
        <v>10</v>
      </c>
      <c r="S44" s="44" t="s">
        <v>11</v>
      </c>
      <c r="T44" s="44" t="s">
        <v>12</v>
      </c>
      <c r="U44" s="44" t="s">
        <v>13</v>
      </c>
      <c r="V44" s="44" t="s">
        <v>14</v>
      </c>
      <c r="W44" s="44" t="s">
        <v>15</v>
      </c>
      <c r="X44" s="44" t="s">
        <v>16</v>
      </c>
      <c r="Y44" s="44" t="s">
        <v>17</v>
      </c>
      <c r="Z44" s="44" t="s">
        <v>18</v>
      </c>
      <c r="AA44" s="44" t="s">
        <v>19</v>
      </c>
      <c r="AB44" s="44" t="s">
        <v>20</v>
      </c>
      <c r="AC44" s="44" t="s">
        <v>21</v>
      </c>
      <c r="AD44" s="44" t="s">
        <v>22</v>
      </c>
      <c r="AE44" s="44" t="s">
        <v>23</v>
      </c>
      <c r="AF44" s="44" t="s">
        <v>24</v>
      </c>
      <c r="AG44" s="44" t="s">
        <v>25</v>
      </c>
      <c r="AH44" s="44" t="s">
        <v>26</v>
      </c>
      <c r="AI44" s="44" t="s">
        <v>27</v>
      </c>
      <c r="AJ44" s="44" t="s">
        <v>28</v>
      </c>
      <c r="AK44" s="44" t="s">
        <v>29</v>
      </c>
      <c r="AL44" s="44" t="s">
        <v>30</v>
      </c>
      <c r="AM44" s="44" t="s">
        <v>31</v>
      </c>
      <c r="AN44" s="44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Table610175881271401534124395278104130[[#This Row],[Oczekiwane]]-Table610175881271401534124395278104130[[#This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Table610175881271401534124395278104130[[#This Row],[Oczekiwane]]-Table610175881271401534124395278104130[[#This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Table610175881271401534124395278104130[[#This Row],[Oczekiwane]]-Table610175881271401534124395278104130[[#This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Table610175881271401534124395278104130[[#This Row],[Oczekiwane]]-Table610175881271401534124395278104130[[#This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Table610175881271401534124395278104130[[#This Row],[Oczekiwane]]-Table610175881271401534124395278104130[[#This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Table610175881271401534124395278104130[[#This Row],[Oczekiwane]]-Table610175881271401534124395278104130[[#This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Table610175881271401534124395278104130[[#This Row],[Oczekiwane]]-Table610175881271401534124395278104130[[#This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Table610175881271401534124395278104130[[#This Row],[Oczekiwane]]-Table610175881271401534124395278104130[[#This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Table610175881271401534124395278104130[[#This Row],[Oczekiwane]]-Table610175881271401534124395278104130[[#This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Table610175881271401534124395278104130[[#This Row],[Oczekiwane]]-Table610175881271401534124395278104130[[#This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Table610175881271401534124395278104130[[#This Row],[Oczekiwane]]-Table610175881271401534124395278104130[[#This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Table610175881271401534124395278104130[[#This Row],[Oczekiwane]]-Table610175881271401534124395278104130[[#This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Table610175881271401534124395278104130[[#This Row],[Oczekiwane]]-Table610175881271401534124395278104130[[#This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Table610175881271401534124395278104130[[#This Row],[Oczekiwane]]-Table610175881271401534124395278104130[[#This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Table610175881271401534124395278104130[[#This Row],[Oczekiwane]]-Table610175881271401534124395278104130[[#This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Table610175881271401534124395278104130[[#This Row],[Oczekiwane]]-Table610175881271401534124395278104130[[#This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Table610175881271401534124395278104130[[#This Row],[Oczekiwane]]-Table610175881271401534124395278104130[[#This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Table610175881271401534124395278104130[[#This Row],[Oczekiwane]]-Table610175881271401534124395278104130[[#This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Table610175881271401534124395278104130[[#This Row],[Oczekiwane]]-Table610175881271401534124395278104130[[#This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Table610175881271401534124395278104130[[#This Row],[Oczekiwane]]-Table610175881271401534124395278104130[[#This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Table610175881271401534124395278104130[[#This Row],[Oczekiwane]]-Table610175881271401534124395278104130[[#This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44" t="s">
        <v>1</v>
      </c>
      <c r="J66" s="44" t="s">
        <v>2</v>
      </c>
      <c r="K66" s="44" t="s">
        <v>3</v>
      </c>
      <c r="L66" s="44" t="s">
        <v>4</v>
      </c>
      <c r="M66" s="44" t="s">
        <v>5</v>
      </c>
      <c r="N66" s="44" t="s">
        <v>6</v>
      </c>
      <c r="O66" s="44" t="s">
        <v>7</v>
      </c>
      <c r="P66" s="44" t="s">
        <v>8</v>
      </c>
      <c r="Q66" s="44" t="s">
        <v>9</v>
      </c>
      <c r="R66" s="44" t="s">
        <v>10</v>
      </c>
      <c r="S66" s="44" t="s">
        <v>11</v>
      </c>
      <c r="T66" s="44" t="s">
        <v>12</v>
      </c>
      <c r="U66" s="44" t="s">
        <v>13</v>
      </c>
      <c r="V66" s="44" t="s">
        <v>14</v>
      </c>
      <c r="W66" s="44" t="s">
        <v>15</v>
      </c>
      <c r="X66" s="44" t="s">
        <v>16</v>
      </c>
      <c r="Y66" s="44" t="s">
        <v>17</v>
      </c>
      <c r="Z66" s="44" t="s">
        <v>18</v>
      </c>
      <c r="AA66" s="44" t="s">
        <v>19</v>
      </c>
      <c r="AB66" s="44" t="s">
        <v>20</v>
      </c>
      <c r="AC66" s="44" t="s">
        <v>21</v>
      </c>
      <c r="AD66" s="44" t="s">
        <v>22</v>
      </c>
      <c r="AE66" s="44" t="s">
        <v>23</v>
      </c>
      <c r="AF66" s="44" t="s">
        <v>24</v>
      </c>
      <c r="AG66" s="44" t="s">
        <v>25</v>
      </c>
      <c r="AH66" s="44" t="s">
        <v>26</v>
      </c>
      <c r="AI66" s="44" t="s">
        <v>27</v>
      </c>
      <c r="AJ66" s="44" t="s">
        <v>28</v>
      </c>
      <c r="AK66" s="44" t="s">
        <v>29</v>
      </c>
      <c r="AL66" s="44" t="s">
        <v>30</v>
      </c>
      <c r="AM66" s="44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Table710276891281411544225405379105131[[#This Row],[Oczekiwane]]-Table710276891281411544225405379105131[[#This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Table710276891281411544225405379105131[[#This Row],[Oczekiwane]]-Table710276891281411544225405379105131[[#This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Table710276891281411544225405379105131[[#This Row],[Oczekiwane]]-Table710276891281411544225405379105131[[#This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Table710276891281411544225405379105131[[#This Row],[Oczekiwane]]-Table710276891281411544225405379105131[[#This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Table710276891281411544225405379105131[[#This Row],[Oczekiwane]]-Table710276891281411544225405379105131[[#This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Table710276891281411544225405379105131[[#This Row],[Oczekiwane]]-Table710276891281411544225405379105131[[#This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44" t="s">
        <v>1</v>
      </c>
      <c r="J73" s="44" t="s">
        <v>2</v>
      </c>
      <c r="K73" s="44" t="s">
        <v>3</v>
      </c>
      <c r="L73" s="44" t="s">
        <v>4</v>
      </c>
      <c r="M73" s="44" t="s">
        <v>5</v>
      </c>
      <c r="N73" s="44" t="s">
        <v>6</v>
      </c>
      <c r="O73" s="44" t="s">
        <v>7</v>
      </c>
      <c r="P73" s="44" t="s">
        <v>8</v>
      </c>
      <c r="Q73" s="44" t="s">
        <v>9</v>
      </c>
      <c r="R73" s="44" t="s">
        <v>10</v>
      </c>
      <c r="S73" s="44" t="s">
        <v>11</v>
      </c>
      <c r="T73" s="44" t="s">
        <v>12</v>
      </c>
      <c r="U73" s="44" t="s">
        <v>13</v>
      </c>
      <c r="V73" s="44" t="s">
        <v>14</v>
      </c>
      <c r="W73" s="44" t="s">
        <v>15</v>
      </c>
      <c r="X73" s="44" t="s">
        <v>16</v>
      </c>
      <c r="Y73" s="44" t="s">
        <v>17</v>
      </c>
      <c r="Z73" s="44" t="s">
        <v>18</v>
      </c>
      <c r="AA73" s="44" t="s">
        <v>19</v>
      </c>
      <c r="AB73" s="44" t="s">
        <v>20</v>
      </c>
      <c r="AC73" s="44" t="s">
        <v>21</v>
      </c>
      <c r="AD73" s="44" t="s">
        <v>22</v>
      </c>
      <c r="AE73" s="44" t="s">
        <v>23</v>
      </c>
      <c r="AF73" s="44" t="s">
        <v>24</v>
      </c>
      <c r="AG73" s="44" t="s">
        <v>25</v>
      </c>
      <c r="AH73" s="44" t="s">
        <v>26</v>
      </c>
      <c r="AI73" s="44" t="s">
        <v>27</v>
      </c>
      <c r="AJ73" s="44" t="s">
        <v>28</v>
      </c>
      <c r="AK73" s="44" t="s">
        <v>29</v>
      </c>
      <c r="AL73" s="44" t="s">
        <v>30</v>
      </c>
      <c r="AM73" s="44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Table810377901291421554326415480106132[[#This Row],[Oczekiwane]]-Table810377901291421554326415480106132[[#This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Table810377901291421554326415480106132[[#This Row],[Oczekiwane]]-Table810377901291421554326415480106132[[#This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Table810377901291421554326415480106132[[#This Row],[Oczekiwane]]-Table810377901291421554326415480106132[[#This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Table810377901291421554326415480106132[[#This Row],[Oczekiwane]]-Table810377901291421554326415480106132[[#This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Table810377901291421554326415480106132[[#This Row],[Oczekiwane]]-Table810377901291421554326415480106132[[#This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Table810377901291421554326415480106132[[#This Row],[Oczekiwane]]-Table810377901291421554326415480106132[[#This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608" priority="2">
      <formula>I$17="DZIŚ"</formula>
    </cfRule>
  </conditionalFormatting>
  <conditionalFormatting sqref="I19:AM19">
    <cfRule type="expression" dxfId="607" priority="1">
      <formula>I$17="TODAY"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workbookViewId="0">
      <pane xSplit="2" topLeftCell="C1" activePane="topRight" state="frozen"/>
      <selection activeCell="A67" sqref="A67"/>
      <selection pane="topRight" activeCell="C1" sqref="C1:G1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8" width="10.6640625" customWidth="1"/>
    <col min="39" max="39" width="10.6640625" hidden="1" customWidth="1"/>
  </cols>
  <sheetData>
    <row r="1" spans="1:36" ht="20.399999999999999" thickBot="1" x14ac:dyDescent="0.45">
      <c r="B1" s="2">
        <v>43770</v>
      </c>
      <c r="C1" s="49"/>
      <c r="D1" s="49" t="s">
        <v>328</v>
      </c>
      <c r="E1" s="48" t="s">
        <v>326</v>
      </c>
      <c r="F1" s="3"/>
      <c r="G1" s="3"/>
      <c r="AJ1" t="s">
        <v>172</v>
      </c>
    </row>
    <row r="2" spans="1:36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36" x14ac:dyDescent="0.3">
      <c r="A3" s="4"/>
      <c r="B3" s="6" t="s">
        <v>42</v>
      </c>
      <c r="C3" s="33">
        <f t="shared" ref="C3" si="0">C8</f>
        <v>0</v>
      </c>
      <c r="D3" s="33">
        <f>Table210478911301431564429425581120146[Oczekiwane]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36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36" x14ac:dyDescent="0.3">
      <c r="C5" s="8"/>
      <c r="D5" s="8"/>
      <c r="E5" s="8"/>
      <c r="F5" s="8"/>
      <c r="G5" s="8"/>
    </row>
    <row r="6" spans="1:36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36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36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36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36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36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36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36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36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36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Table210478911301431564429425581120146[% Wykonania]</f>
        <v/>
      </c>
    </row>
    <row r="16" spans="1:36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45"/>
      <c r="J16" s="45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Table210478911301431564429425581120146[Oczekiwane]-Table210478911301431564429425581120146[Rzeczywiste]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44" t="s">
        <v>1</v>
      </c>
      <c r="J20" s="44" t="s">
        <v>2</v>
      </c>
      <c r="K20" s="44" t="s">
        <v>3</v>
      </c>
      <c r="L20" s="44" t="s">
        <v>4</v>
      </c>
      <c r="M20" s="44" t="s">
        <v>5</v>
      </c>
      <c r="N20" s="44" t="s">
        <v>6</v>
      </c>
      <c r="O20" s="44" t="s">
        <v>7</v>
      </c>
      <c r="P20" s="44" t="s">
        <v>8</v>
      </c>
      <c r="Q20" s="44" t="s">
        <v>9</v>
      </c>
      <c r="R20" s="44" t="s">
        <v>10</v>
      </c>
      <c r="S20" s="44" t="s">
        <v>11</v>
      </c>
      <c r="T20" s="44" t="s">
        <v>12</v>
      </c>
      <c r="U20" s="44" t="s">
        <v>13</v>
      </c>
      <c r="V20" s="44" t="s">
        <v>14</v>
      </c>
      <c r="W20" s="44" t="s">
        <v>15</v>
      </c>
      <c r="X20" s="44" t="s">
        <v>16</v>
      </c>
      <c r="Y20" s="44" t="s">
        <v>17</v>
      </c>
      <c r="Z20" s="44" t="s">
        <v>18</v>
      </c>
      <c r="AA20" s="44" t="s">
        <v>19</v>
      </c>
      <c r="AB20" s="44" t="s">
        <v>20</v>
      </c>
      <c r="AC20" s="44" t="s">
        <v>21</v>
      </c>
      <c r="AD20" s="44" t="s">
        <v>22</v>
      </c>
      <c r="AE20" s="44" t="s">
        <v>23</v>
      </c>
      <c r="AF20" s="44" t="s">
        <v>24</v>
      </c>
      <c r="AG20" s="44" t="s">
        <v>25</v>
      </c>
      <c r="AH20" s="44" t="s">
        <v>26</v>
      </c>
      <c r="AI20" s="44" t="s">
        <v>27</v>
      </c>
      <c r="AJ20" s="44" t="s">
        <v>28</v>
      </c>
      <c r="AK20" s="44" t="s">
        <v>29</v>
      </c>
      <c r="AL20" s="44" t="s">
        <v>30</v>
      </c>
      <c r="AM20" s="44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Table410579921311441574530435682121147[[#This Row],[Oczekiwane]]-Table410579921311441574530435682121147[[#This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Table410579921311441574530435682121147[[#This Row],[Oczekiwane]]-Table410579921311441574530435682121147[[#This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Table410579921311441574530435682121147[[#This Row],[Oczekiwane]]-Table410579921311441574530435682121147[[#This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Table410579921311441574530435682121147[[#This Row],[Oczekiwane]]-Table410579921311441574530435682121147[[#This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Table410579921311441574530435682121147[[#This Row],[Oczekiwane]]-Table410579921311441574530435682121147[[#This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Table410579921311441574530435682121147[[#This Row],[Oczekiwane]]-Table410579921311441574530435682121147[[#This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Table410579921311441574530435682121147[[#This Row],[Oczekiwane]]-Table410579921311441574530435682121147[[#This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Table410579921311441574530435682121147[[#This Row],[Oczekiwane]]-Table410579921311441574530435682121147[[#This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Table410579921311441574530435682121147[[#This Row],[Oczekiwane]]-Table410579921311441574530435682121147[[#This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Table410579921311441574530435682121147[[#This Row],[Oczekiwane]]-Table410579921311441574530435682121147[[#This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Table410579921311441574530435682121147[[#This Row],[Oczekiwane]]-Table410579921311441574530435682121147[[#This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44" t="s">
        <v>1</v>
      </c>
      <c r="J32" s="44" t="s">
        <v>2</v>
      </c>
      <c r="K32" s="44" t="s">
        <v>3</v>
      </c>
      <c r="L32" s="44" t="s">
        <v>4</v>
      </c>
      <c r="M32" s="44" t="s">
        <v>5</v>
      </c>
      <c r="N32" s="44" t="s">
        <v>6</v>
      </c>
      <c r="O32" s="44" t="s">
        <v>7</v>
      </c>
      <c r="P32" s="44" t="s">
        <v>8</v>
      </c>
      <c r="Q32" s="44" t="s">
        <v>9</v>
      </c>
      <c r="R32" s="44" t="s">
        <v>10</v>
      </c>
      <c r="S32" s="44" t="s">
        <v>11</v>
      </c>
      <c r="T32" s="44" t="s">
        <v>12</v>
      </c>
      <c r="U32" s="44" t="s">
        <v>13</v>
      </c>
      <c r="V32" s="44" t="s">
        <v>14</v>
      </c>
      <c r="W32" s="44" t="s">
        <v>15</v>
      </c>
      <c r="X32" s="44" t="s">
        <v>16</v>
      </c>
      <c r="Y32" s="44" t="s">
        <v>17</v>
      </c>
      <c r="Z32" s="44" t="s">
        <v>18</v>
      </c>
      <c r="AA32" s="44" t="s">
        <v>19</v>
      </c>
      <c r="AB32" s="44" t="s">
        <v>20</v>
      </c>
      <c r="AC32" s="44" t="s">
        <v>21</v>
      </c>
      <c r="AD32" s="44" t="s">
        <v>22</v>
      </c>
      <c r="AE32" s="44" t="s">
        <v>23</v>
      </c>
      <c r="AF32" s="44" t="s">
        <v>24</v>
      </c>
      <c r="AG32" s="44" t="s">
        <v>25</v>
      </c>
      <c r="AH32" s="44" t="s">
        <v>26</v>
      </c>
      <c r="AI32" s="44" t="s">
        <v>27</v>
      </c>
      <c r="AJ32" s="44" t="s">
        <v>28</v>
      </c>
      <c r="AK32" s="44" t="s">
        <v>29</v>
      </c>
      <c r="AL32" s="44" t="s">
        <v>30</v>
      </c>
      <c r="AM32" s="44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Table510074871261391524023385177116142[[#This Row],[Oczekiwane]]-Table510074871261391524023385177116142[[#This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Table510074871261391524023385177116142[[#This Row],[Oczekiwane]]-Table510074871261391524023385177116142[[#This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Table510074871261391524023385177116142[[#This Row],[Oczekiwane]]-Table510074871261391524023385177116142[[#This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Table510074871261391524023385177116142[[#This Row],[Oczekiwane]]-Table510074871261391524023385177116142[[#This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Table510074871261391524023385177116142[[#This Row],[Oczekiwane]]-Table510074871261391524023385177116142[[#This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Table510074871261391524023385177116142[[#This Row],[Oczekiwane]]-Table510074871261391524023385177116142[[#This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Table510074871261391524023385177116142[[#This Row],[Oczekiwane]]-Table510074871261391524023385177116142[[#This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Table510074871261391524023385177116142[[#This Row],[Oczekiwane]]-Table510074871261391524023385177116142[[#This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Table510074871261391524023385177116142[[#This Row],[Oczekiwane]]-Table510074871261391524023385177116142[[#This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Table510074871261391524023385177116142[[#This Row],[Oczekiwane]]-Table510074871261391524023385177116142[[#This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Table510074871261391524023385177116142[[#This Row],[Oczekiwane]]-Table510074871261391524023385177116142[[#This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44" t="s">
        <v>1</v>
      </c>
      <c r="J44" s="44" t="s">
        <v>2</v>
      </c>
      <c r="K44" s="44" t="s">
        <v>3</v>
      </c>
      <c r="L44" s="44" t="s">
        <v>4</v>
      </c>
      <c r="M44" s="44" t="s">
        <v>5</v>
      </c>
      <c r="N44" s="44" t="s">
        <v>6</v>
      </c>
      <c r="O44" s="44" t="s">
        <v>7</v>
      </c>
      <c r="P44" s="44" t="s">
        <v>8</v>
      </c>
      <c r="Q44" s="44" t="s">
        <v>9</v>
      </c>
      <c r="R44" s="44" t="s">
        <v>10</v>
      </c>
      <c r="S44" s="44" t="s">
        <v>11</v>
      </c>
      <c r="T44" s="44" t="s">
        <v>12</v>
      </c>
      <c r="U44" s="44" t="s">
        <v>13</v>
      </c>
      <c r="V44" s="44" t="s">
        <v>14</v>
      </c>
      <c r="W44" s="44" t="s">
        <v>15</v>
      </c>
      <c r="X44" s="44" t="s">
        <v>16</v>
      </c>
      <c r="Y44" s="44" t="s">
        <v>17</v>
      </c>
      <c r="Z44" s="44" t="s">
        <v>18</v>
      </c>
      <c r="AA44" s="44" t="s">
        <v>19</v>
      </c>
      <c r="AB44" s="44" t="s">
        <v>20</v>
      </c>
      <c r="AC44" s="44" t="s">
        <v>21</v>
      </c>
      <c r="AD44" s="44" t="s">
        <v>22</v>
      </c>
      <c r="AE44" s="44" t="s">
        <v>23</v>
      </c>
      <c r="AF44" s="44" t="s">
        <v>24</v>
      </c>
      <c r="AG44" s="44" t="s">
        <v>25</v>
      </c>
      <c r="AH44" s="44" t="s">
        <v>26</v>
      </c>
      <c r="AI44" s="44" t="s">
        <v>27</v>
      </c>
      <c r="AJ44" s="44" t="s">
        <v>28</v>
      </c>
      <c r="AK44" s="44" t="s">
        <v>29</v>
      </c>
      <c r="AL44" s="44" t="s">
        <v>30</v>
      </c>
      <c r="AM44" s="44" t="s">
        <v>31</v>
      </c>
      <c r="AN44" s="44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Table610175881271401534124395278117143[[#This Row],[Oczekiwane]]-Table610175881271401534124395278117143[[#This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Table610175881271401534124395278117143[[#This Row],[Oczekiwane]]-Table610175881271401534124395278117143[[#This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Table610175881271401534124395278117143[[#This Row],[Oczekiwane]]-Table610175881271401534124395278117143[[#This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Table610175881271401534124395278117143[[#This Row],[Oczekiwane]]-Table610175881271401534124395278117143[[#This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Table610175881271401534124395278117143[[#This Row],[Oczekiwane]]-Table610175881271401534124395278117143[[#This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Table610175881271401534124395278117143[[#This Row],[Oczekiwane]]-Table610175881271401534124395278117143[[#This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Table610175881271401534124395278117143[[#This Row],[Oczekiwane]]-Table610175881271401534124395278117143[[#This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Table610175881271401534124395278117143[[#This Row],[Oczekiwane]]-Table610175881271401534124395278117143[[#This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Table610175881271401534124395278117143[[#This Row],[Oczekiwane]]-Table610175881271401534124395278117143[[#This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Table610175881271401534124395278117143[[#This Row],[Oczekiwane]]-Table610175881271401534124395278117143[[#This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Table610175881271401534124395278117143[[#This Row],[Oczekiwane]]-Table610175881271401534124395278117143[[#This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Table610175881271401534124395278117143[[#This Row],[Oczekiwane]]-Table610175881271401534124395278117143[[#This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Table610175881271401534124395278117143[[#This Row],[Oczekiwane]]-Table610175881271401534124395278117143[[#This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Table610175881271401534124395278117143[[#This Row],[Oczekiwane]]-Table610175881271401534124395278117143[[#This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Table610175881271401534124395278117143[[#This Row],[Oczekiwane]]-Table610175881271401534124395278117143[[#This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Table610175881271401534124395278117143[[#This Row],[Oczekiwane]]-Table610175881271401534124395278117143[[#This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Table610175881271401534124395278117143[[#This Row],[Oczekiwane]]-Table610175881271401534124395278117143[[#This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Table610175881271401534124395278117143[[#This Row],[Oczekiwane]]-Table610175881271401534124395278117143[[#This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Table610175881271401534124395278117143[[#This Row],[Oczekiwane]]-Table610175881271401534124395278117143[[#This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Table610175881271401534124395278117143[[#This Row],[Oczekiwane]]-Table610175881271401534124395278117143[[#This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Table610175881271401534124395278117143[[#This Row],[Oczekiwane]]-Table610175881271401534124395278117143[[#This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44" t="s">
        <v>1</v>
      </c>
      <c r="J66" s="44" t="s">
        <v>2</v>
      </c>
      <c r="K66" s="44" t="s">
        <v>3</v>
      </c>
      <c r="L66" s="44" t="s">
        <v>4</v>
      </c>
      <c r="M66" s="44" t="s">
        <v>5</v>
      </c>
      <c r="N66" s="44" t="s">
        <v>6</v>
      </c>
      <c r="O66" s="44" t="s">
        <v>7</v>
      </c>
      <c r="P66" s="44" t="s">
        <v>8</v>
      </c>
      <c r="Q66" s="44" t="s">
        <v>9</v>
      </c>
      <c r="R66" s="44" t="s">
        <v>10</v>
      </c>
      <c r="S66" s="44" t="s">
        <v>11</v>
      </c>
      <c r="T66" s="44" t="s">
        <v>12</v>
      </c>
      <c r="U66" s="44" t="s">
        <v>13</v>
      </c>
      <c r="V66" s="44" t="s">
        <v>14</v>
      </c>
      <c r="W66" s="44" t="s">
        <v>15</v>
      </c>
      <c r="X66" s="44" t="s">
        <v>16</v>
      </c>
      <c r="Y66" s="44" t="s">
        <v>17</v>
      </c>
      <c r="Z66" s="44" t="s">
        <v>18</v>
      </c>
      <c r="AA66" s="44" t="s">
        <v>19</v>
      </c>
      <c r="AB66" s="44" t="s">
        <v>20</v>
      </c>
      <c r="AC66" s="44" t="s">
        <v>21</v>
      </c>
      <c r="AD66" s="44" t="s">
        <v>22</v>
      </c>
      <c r="AE66" s="44" t="s">
        <v>23</v>
      </c>
      <c r="AF66" s="44" t="s">
        <v>24</v>
      </c>
      <c r="AG66" s="44" t="s">
        <v>25</v>
      </c>
      <c r="AH66" s="44" t="s">
        <v>26</v>
      </c>
      <c r="AI66" s="44" t="s">
        <v>27</v>
      </c>
      <c r="AJ66" s="44" t="s">
        <v>28</v>
      </c>
      <c r="AK66" s="44" t="s">
        <v>29</v>
      </c>
      <c r="AL66" s="44" t="s">
        <v>30</v>
      </c>
      <c r="AM66" s="44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Table710276891281411544225405379118144[[#This Row],[Oczekiwane]]-Table710276891281411544225405379118144[[#This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Table710276891281411544225405379118144[[#This Row],[Oczekiwane]]-Table710276891281411544225405379118144[[#This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Table710276891281411544225405379118144[[#This Row],[Oczekiwane]]-Table710276891281411544225405379118144[[#This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Table710276891281411544225405379118144[[#This Row],[Oczekiwane]]-Table710276891281411544225405379118144[[#This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Table710276891281411544225405379118144[[#This Row],[Oczekiwane]]-Table710276891281411544225405379118144[[#This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Table710276891281411544225405379118144[[#This Row],[Oczekiwane]]-Table710276891281411544225405379118144[[#This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44" t="s">
        <v>1</v>
      </c>
      <c r="J73" s="44" t="s">
        <v>2</v>
      </c>
      <c r="K73" s="44" t="s">
        <v>3</v>
      </c>
      <c r="L73" s="44" t="s">
        <v>4</v>
      </c>
      <c r="M73" s="44" t="s">
        <v>5</v>
      </c>
      <c r="N73" s="44" t="s">
        <v>6</v>
      </c>
      <c r="O73" s="44" t="s">
        <v>7</v>
      </c>
      <c r="P73" s="44" t="s">
        <v>8</v>
      </c>
      <c r="Q73" s="44" t="s">
        <v>9</v>
      </c>
      <c r="R73" s="44" t="s">
        <v>10</v>
      </c>
      <c r="S73" s="44" t="s">
        <v>11</v>
      </c>
      <c r="T73" s="44" t="s">
        <v>12</v>
      </c>
      <c r="U73" s="44" t="s">
        <v>13</v>
      </c>
      <c r="V73" s="44" t="s">
        <v>14</v>
      </c>
      <c r="W73" s="44" t="s">
        <v>15</v>
      </c>
      <c r="X73" s="44" t="s">
        <v>16</v>
      </c>
      <c r="Y73" s="44" t="s">
        <v>17</v>
      </c>
      <c r="Z73" s="44" t="s">
        <v>18</v>
      </c>
      <c r="AA73" s="44" t="s">
        <v>19</v>
      </c>
      <c r="AB73" s="44" t="s">
        <v>20</v>
      </c>
      <c r="AC73" s="44" t="s">
        <v>21</v>
      </c>
      <c r="AD73" s="44" t="s">
        <v>22</v>
      </c>
      <c r="AE73" s="44" t="s">
        <v>23</v>
      </c>
      <c r="AF73" s="44" t="s">
        <v>24</v>
      </c>
      <c r="AG73" s="44" t="s">
        <v>25</v>
      </c>
      <c r="AH73" s="44" t="s">
        <v>26</v>
      </c>
      <c r="AI73" s="44" t="s">
        <v>27</v>
      </c>
      <c r="AJ73" s="44" t="s">
        <v>28</v>
      </c>
      <c r="AK73" s="44" t="s">
        <v>29</v>
      </c>
      <c r="AL73" s="44" t="s">
        <v>30</v>
      </c>
      <c r="AM73" s="44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Table810377901291421554326415480119145[[#This Row],[Oczekiwane]]-Table810377901291421554326415480119145[[#This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Table810377901291421554326415480119145[[#This Row],[Oczekiwane]]-Table810377901291421554326415480119145[[#This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Table810377901291421554326415480119145[[#This Row],[Oczekiwane]]-Table810377901291421554326415480119145[[#This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Table810377901291421554326415480119145[[#This Row],[Oczekiwane]]-Table810377901291421554326415480119145[[#This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Table810377901291421554326415480119145[[#This Row],[Oczekiwane]]-Table810377901291421554326415480119145[[#This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Table810377901291421554326415480119145[[#This Row],[Oczekiwane]]-Table810377901291421554326415480119145[[#This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405" priority="2">
      <formula>I$17="DZIŚ"</formula>
    </cfRule>
  </conditionalFormatting>
  <conditionalFormatting sqref="I19:AM19">
    <cfRule type="expression" dxfId="404" priority="1">
      <formula>I$17="TODAY"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workbookViewId="0">
      <pane xSplit="2" topLeftCell="C1" activePane="topRight" state="frozen"/>
      <selection activeCell="A67" sqref="A67"/>
      <selection pane="topRight" activeCell="K8" sqref="K8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9" width="10.6640625" customWidth="1"/>
  </cols>
  <sheetData>
    <row r="1" spans="1:36" ht="20.399999999999999" thickBot="1" x14ac:dyDescent="0.45">
      <c r="B1" s="2">
        <v>43800</v>
      </c>
      <c r="C1" s="49"/>
      <c r="D1" s="49" t="s">
        <v>328</v>
      </c>
      <c r="E1" s="48" t="s">
        <v>326</v>
      </c>
      <c r="F1" s="3"/>
      <c r="G1" s="3"/>
      <c r="AJ1" t="s">
        <v>172</v>
      </c>
    </row>
    <row r="2" spans="1:36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36" x14ac:dyDescent="0.3">
      <c r="A3" s="4"/>
      <c r="B3" s="6" t="s">
        <v>42</v>
      </c>
      <c r="C3" s="33">
        <f t="shared" ref="C3" si="0">C8</f>
        <v>0</v>
      </c>
      <c r="D3" s="33">
        <f>Table210478911301431564429425581107133159[Oczekiwane]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36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36" x14ac:dyDescent="0.3">
      <c r="C5" s="8"/>
      <c r="D5" s="8"/>
      <c r="E5" s="8"/>
      <c r="F5" s="8"/>
      <c r="G5" s="8"/>
    </row>
    <row r="6" spans="1:36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36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36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36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36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36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36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36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36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36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Table210478911301431564429425581107133159[% Wykonania]</f>
        <v/>
      </c>
    </row>
    <row r="16" spans="1:36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45"/>
      <c r="J16" s="45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Table210478911301431564429425581107133159[Oczekiwane]-Table210478911301431564429425581107133159[Rzeczywiste]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44" t="s">
        <v>1</v>
      </c>
      <c r="J20" s="44" t="s">
        <v>2</v>
      </c>
      <c r="K20" s="44" t="s">
        <v>3</v>
      </c>
      <c r="L20" s="44" t="s">
        <v>4</v>
      </c>
      <c r="M20" s="44" t="s">
        <v>5</v>
      </c>
      <c r="N20" s="44" t="s">
        <v>6</v>
      </c>
      <c r="O20" s="44" t="s">
        <v>7</v>
      </c>
      <c r="P20" s="44" t="s">
        <v>8</v>
      </c>
      <c r="Q20" s="44" t="s">
        <v>9</v>
      </c>
      <c r="R20" s="44" t="s">
        <v>10</v>
      </c>
      <c r="S20" s="44" t="s">
        <v>11</v>
      </c>
      <c r="T20" s="44" t="s">
        <v>12</v>
      </c>
      <c r="U20" s="44" t="s">
        <v>13</v>
      </c>
      <c r="V20" s="44" t="s">
        <v>14</v>
      </c>
      <c r="W20" s="44" t="s">
        <v>15</v>
      </c>
      <c r="X20" s="44" t="s">
        <v>16</v>
      </c>
      <c r="Y20" s="44" t="s">
        <v>17</v>
      </c>
      <c r="Z20" s="44" t="s">
        <v>18</v>
      </c>
      <c r="AA20" s="44" t="s">
        <v>19</v>
      </c>
      <c r="AB20" s="44" t="s">
        <v>20</v>
      </c>
      <c r="AC20" s="44" t="s">
        <v>21</v>
      </c>
      <c r="AD20" s="44" t="s">
        <v>22</v>
      </c>
      <c r="AE20" s="44" t="s">
        <v>23</v>
      </c>
      <c r="AF20" s="44" t="s">
        <v>24</v>
      </c>
      <c r="AG20" s="44" t="s">
        <v>25</v>
      </c>
      <c r="AH20" s="44" t="s">
        <v>26</v>
      </c>
      <c r="AI20" s="44" t="s">
        <v>27</v>
      </c>
      <c r="AJ20" s="44" t="s">
        <v>28</v>
      </c>
      <c r="AK20" s="44" t="s">
        <v>29</v>
      </c>
      <c r="AL20" s="44" t="s">
        <v>30</v>
      </c>
      <c r="AM20" s="44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Table410579921311441574530435682108134160[[#This Row],[Oczekiwane]]-Table410579921311441574530435682108134160[[#This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Table410579921311441574530435682108134160[[#This Row],[Oczekiwane]]-Table410579921311441574530435682108134160[[#This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Table410579921311441574530435682108134160[[#This Row],[Oczekiwane]]-Table410579921311441574530435682108134160[[#This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Table410579921311441574530435682108134160[[#This Row],[Oczekiwane]]-Table410579921311441574530435682108134160[[#This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Table410579921311441574530435682108134160[[#This Row],[Oczekiwane]]-Table410579921311441574530435682108134160[[#This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Table410579921311441574530435682108134160[[#This Row],[Oczekiwane]]-Table410579921311441574530435682108134160[[#This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Table410579921311441574530435682108134160[[#This Row],[Oczekiwane]]-Table410579921311441574530435682108134160[[#This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Table410579921311441574530435682108134160[[#This Row],[Oczekiwane]]-Table410579921311441574530435682108134160[[#This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Table410579921311441574530435682108134160[[#This Row],[Oczekiwane]]-Table410579921311441574530435682108134160[[#This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Table410579921311441574530435682108134160[[#This Row],[Oczekiwane]]-Table410579921311441574530435682108134160[[#This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Table410579921311441574530435682108134160[[#This Row],[Oczekiwane]]-Table410579921311441574530435682108134160[[#This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44" t="s">
        <v>1</v>
      </c>
      <c r="J32" s="44" t="s">
        <v>2</v>
      </c>
      <c r="K32" s="44" t="s">
        <v>3</v>
      </c>
      <c r="L32" s="44" t="s">
        <v>4</v>
      </c>
      <c r="M32" s="44" t="s">
        <v>5</v>
      </c>
      <c r="N32" s="44" t="s">
        <v>6</v>
      </c>
      <c r="O32" s="44" t="s">
        <v>7</v>
      </c>
      <c r="P32" s="44" t="s">
        <v>8</v>
      </c>
      <c r="Q32" s="44" t="s">
        <v>9</v>
      </c>
      <c r="R32" s="44" t="s">
        <v>10</v>
      </c>
      <c r="S32" s="44" t="s">
        <v>11</v>
      </c>
      <c r="T32" s="44" t="s">
        <v>12</v>
      </c>
      <c r="U32" s="44" t="s">
        <v>13</v>
      </c>
      <c r="V32" s="44" t="s">
        <v>14</v>
      </c>
      <c r="W32" s="44" t="s">
        <v>15</v>
      </c>
      <c r="X32" s="44" t="s">
        <v>16</v>
      </c>
      <c r="Y32" s="44" t="s">
        <v>17</v>
      </c>
      <c r="Z32" s="44" t="s">
        <v>18</v>
      </c>
      <c r="AA32" s="44" t="s">
        <v>19</v>
      </c>
      <c r="AB32" s="44" t="s">
        <v>20</v>
      </c>
      <c r="AC32" s="44" t="s">
        <v>21</v>
      </c>
      <c r="AD32" s="44" t="s">
        <v>22</v>
      </c>
      <c r="AE32" s="44" t="s">
        <v>23</v>
      </c>
      <c r="AF32" s="44" t="s">
        <v>24</v>
      </c>
      <c r="AG32" s="44" t="s">
        <v>25</v>
      </c>
      <c r="AH32" s="44" t="s">
        <v>26</v>
      </c>
      <c r="AI32" s="44" t="s">
        <v>27</v>
      </c>
      <c r="AJ32" s="44" t="s">
        <v>28</v>
      </c>
      <c r="AK32" s="44" t="s">
        <v>29</v>
      </c>
      <c r="AL32" s="44" t="s">
        <v>30</v>
      </c>
      <c r="AM32" s="44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Table510074871261391524023385177103129155[[#This Row],[Oczekiwane]]-Table510074871261391524023385177103129155[[#This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Table510074871261391524023385177103129155[[#This Row],[Oczekiwane]]-Table510074871261391524023385177103129155[[#This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Table510074871261391524023385177103129155[[#This Row],[Oczekiwane]]-Table510074871261391524023385177103129155[[#This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Table510074871261391524023385177103129155[[#This Row],[Oczekiwane]]-Table510074871261391524023385177103129155[[#This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Table510074871261391524023385177103129155[[#This Row],[Oczekiwane]]-Table510074871261391524023385177103129155[[#This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Table510074871261391524023385177103129155[[#This Row],[Oczekiwane]]-Table510074871261391524023385177103129155[[#This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Table510074871261391524023385177103129155[[#This Row],[Oczekiwane]]-Table510074871261391524023385177103129155[[#This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Table510074871261391524023385177103129155[[#This Row],[Oczekiwane]]-Table510074871261391524023385177103129155[[#This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Table510074871261391524023385177103129155[[#This Row],[Oczekiwane]]-Table510074871261391524023385177103129155[[#This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Table510074871261391524023385177103129155[[#This Row],[Oczekiwane]]-Table510074871261391524023385177103129155[[#This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Table510074871261391524023385177103129155[[#This Row],[Oczekiwane]]-Table510074871261391524023385177103129155[[#This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44" t="s">
        <v>1</v>
      </c>
      <c r="J44" s="44" t="s">
        <v>2</v>
      </c>
      <c r="K44" s="44" t="s">
        <v>3</v>
      </c>
      <c r="L44" s="44" t="s">
        <v>4</v>
      </c>
      <c r="M44" s="44" t="s">
        <v>5</v>
      </c>
      <c r="N44" s="44" t="s">
        <v>6</v>
      </c>
      <c r="O44" s="44" t="s">
        <v>7</v>
      </c>
      <c r="P44" s="44" t="s">
        <v>8</v>
      </c>
      <c r="Q44" s="44" t="s">
        <v>9</v>
      </c>
      <c r="R44" s="44" t="s">
        <v>10</v>
      </c>
      <c r="S44" s="44" t="s">
        <v>11</v>
      </c>
      <c r="T44" s="44" t="s">
        <v>12</v>
      </c>
      <c r="U44" s="44" t="s">
        <v>13</v>
      </c>
      <c r="V44" s="44" t="s">
        <v>14</v>
      </c>
      <c r="W44" s="44" t="s">
        <v>15</v>
      </c>
      <c r="X44" s="44" t="s">
        <v>16</v>
      </c>
      <c r="Y44" s="44" t="s">
        <v>17</v>
      </c>
      <c r="Z44" s="44" t="s">
        <v>18</v>
      </c>
      <c r="AA44" s="44" t="s">
        <v>19</v>
      </c>
      <c r="AB44" s="44" t="s">
        <v>20</v>
      </c>
      <c r="AC44" s="44" t="s">
        <v>21</v>
      </c>
      <c r="AD44" s="44" t="s">
        <v>22</v>
      </c>
      <c r="AE44" s="44" t="s">
        <v>23</v>
      </c>
      <c r="AF44" s="44" t="s">
        <v>24</v>
      </c>
      <c r="AG44" s="44" t="s">
        <v>25</v>
      </c>
      <c r="AH44" s="44" t="s">
        <v>26</v>
      </c>
      <c r="AI44" s="44" t="s">
        <v>27</v>
      </c>
      <c r="AJ44" s="44" t="s">
        <v>28</v>
      </c>
      <c r="AK44" s="44" t="s">
        <v>29</v>
      </c>
      <c r="AL44" s="44" t="s">
        <v>30</v>
      </c>
      <c r="AM44" s="44" t="s">
        <v>31</v>
      </c>
      <c r="AN44" s="44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Table610175881271401534124395278104130156[[#This Row],[Oczekiwane]]-Table610175881271401534124395278104130156[[#This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Table610175881271401534124395278104130156[[#This Row],[Oczekiwane]]-Table610175881271401534124395278104130156[[#This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Table610175881271401534124395278104130156[[#This Row],[Oczekiwane]]-Table610175881271401534124395278104130156[[#This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Table610175881271401534124395278104130156[[#This Row],[Oczekiwane]]-Table610175881271401534124395278104130156[[#This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Table610175881271401534124395278104130156[[#This Row],[Oczekiwane]]-Table610175881271401534124395278104130156[[#This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Table610175881271401534124395278104130156[[#This Row],[Oczekiwane]]-Table610175881271401534124395278104130156[[#This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Table610175881271401534124395278104130156[[#This Row],[Oczekiwane]]-Table610175881271401534124395278104130156[[#This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Table610175881271401534124395278104130156[[#This Row],[Oczekiwane]]-Table610175881271401534124395278104130156[[#This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Table610175881271401534124395278104130156[[#This Row],[Oczekiwane]]-Table610175881271401534124395278104130156[[#This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Table610175881271401534124395278104130156[[#This Row],[Oczekiwane]]-Table610175881271401534124395278104130156[[#This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Table610175881271401534124395278104130156[[#This Row],[Oczekiwane]]-Table610175881271401534124395278104130156[[#This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Table610175881271401534124395278104130156[[#This Row],[Oczekiwane]]-Table610175881271401534124395278104130156[[#This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Table610175881271401534124395278104130156[[#This Row],[Oczekiwane]]-Table610175881271401534124395278104130156[[#This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Table610175881271401534124395278104130156[[#This Row],[Oczekiwane]]-Table610175881271401534124395278104130156[[#This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Table610175881271401534124395278104130156[[#This Row],[Oczekiwane]]-Table610175881271401534124395278104130156[[#This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Table610175881271401534124395278104130156[[#This Row],[Oczekiwane]]-Table610175881271401534124395278104130156[[#This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Table610175881271401534124395278104130156[[#This Row],[Oczekiwane]]-Table610175881271401534124395278104130156[[#This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Table610175881271401534124395278104130156[[#This Row],[Oczekiwane]]-Table610175881271401534124395278104130156[[#This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Table610175881271401534124395278104130156[[#This Row],[Oczekiwane]]-Table610175881271401534124395278104130156[[#This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Table610175881271401534124395278104130156[[#This Row],[Oczekiwane]]-Table610175881271401534124395278104130156[[#This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Table610175881271401534124395278104130156[[#This Row],[Oczekiwane]]-Table610175881271401534124395278104130156[[#This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44" t="s">
        <v>1</v>
      </c>
      <c r="J66" s="44" t="s">
        <v>2</v>
      </c>
      <c r="K66" s="44" t="s">
        <v>3</v>
      </c>
      <c r="L66" s="44" t="s">
        <v>4</v>
      </c>
      <c r="M66" s="44" t="s">
        <v>5</v>
      </c>
      <c r="N66" s="44" t="s">
        <v>6</v>
      </c>
      <c r="O66" s="44" t="s">
        <v>7</v>
      </c>
      <c r="P66" s="44" t="s">
        <v>8</v>
      </c>
      <c r="Q66" s="44" t="s">
        <v>9</v>
      </c>
      <c r="R66" s="44" t="s">
        <v>10</v>
      </c>
      <c r="S66" s="44" t="s">
        <v>11</v>
      </c>
      <c r="T66" s="44" t="s">
        <v>12</v>
      </c>
      <c r="U66" s="44" t="s">
        <v>13</v>
      </c>
      <c r="V66" s="44" t="s">
        <v>14</v>
      </c>
      <c r="W66" s="44" t="s">
        <v>15</v>
      </c>
      <c r="X66" s="44" t="s">
        <v>16</v>
      </c>
      <c r="Y66" s="44" t="s">
        <v>17</v>
      </c>
      <c r="Z66" s="44" t="s">
        <v>18</v>
      </c>
      <c r="AA66" s="44" t="s">
        <v>19</v>
      </c>
      <c r="AB66" s="44" t="s">
        <v>20</v>
      </c>
      <c r="AC66" s="44" t="s">
        <v>21</v>
      </c>
      <c r="AD66" s="44" t="s">
        <v>22</v>
      </c>
      <c r="AE66" s="44" t="s">
        <v>23</v>
      </c>
      <c r="AF66" s="44" t="s">
        <v>24</v>
      </c>
      <c r="AG66" s="44" t="s">
        <v>25</v>
      </c>
      <c r="AH66" s="44" t="s">
        <v>26</v>
      </c>
      <c r="AI66" s="44" t="s">
        <v>27</v>
      </c>
      <c r="AJ66" s="44" t="s">
        <v>28</v>
      </c>
      <c r="AK66" s="44" t="s">
        <v>29</v>
      </c>
      <c r="AL66" s="44" t="s">
        <v>30</v>
      </c>
      <c r="AM66" s="44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Table710276891281411544225405379105131157[[#This Row],[Oczekiwane]]-Table710276891281411544225405379105131157[[#This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Table710276891281411544225405379105131157[[#This Row],[Oczekiwane]]-Table710276891281411544225405379105131157[[#This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Table710276891281411544225405379105131157[[#This Row],[Oczekiwane]]-Table710276891281411544225405379105131157[[#This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Table710276891281411544225405379105131157[[#This Row],[Oczekiwane]]-Table710276891281411544225405379105131157[[#This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Table710276891281411544225405379105131157[[#This Row],[Oczekiwane]]-Table710276891281411544225405379105131157[[#This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Table710276891281411544225405379105131157[[#This Row],[Oczekiwane]]-Table710276891281411544225405379105131157[[#This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44" t="s">
        <v>1</v>
      </c>
      <c r="J73" s="44" t="s">
        <v>2</v>
      </c>
      <c r="K73" s="44" t="s">
        <v>3</v>
      </c>
      <c r="L73" s="44" t="s">
        <v>4</v>
      </c>
      <c r="M73" s="44" t="s">
        <v>5</v>
      </c>
      <c r="N73" s="44" t="s">
        <v>6</v>
      </c>
      <c r="O73" s="44" t="s">
        <v>7</v>
      </c>
      <c r="P73" s="44" t="s">
        <v>8</v>
      </c>
      <c r="Q73" s="44" t="s">
        <v>9</v>
      </c>
      <c r="R73" s="44" t="s">
        <v>10</v>
      </c>
      <c r="S73" s="44" t="s">
        <v>11</v>
      </c>
      <c r="T73" s="44" t="s">
        <v>12</v>
      </c>
      <c r="U73" s="44" t="s">
        <v>13</v>
      </c>
      <c r="V73" s="44" t="s">
        <v>14</v>
      </c>
      <c r="W73" s="44" t="s">
        <v>15</v>
      </c>
      <c r="X73" s="44" t="s">
        <v>16</v>
      </c>
      <c r="Y73" s="44" t="s">
        <v>17</v>
      </c>
      <c r="Z73" s="44" t="s">
        <v>18</v>
      </c>
      <c r="AA73" s="44" t="s">
        <v>19</v>
      </c>
      <c r="AB73" s="44" t="s">
        <v>20</v>
      </c>
      <c r="AC73" s="44" t="s">
        <v>21</v>
      </c>
      <c r="AD73" s="44" t="s">
        <v>22</v>
      </c>
      <c r="AE73" s="44" t="s">
        <v>23</v>
      </c>
      <c r="AF73" s="44" t="s">
        <v>24</v>
      </c>
      <c r="AG73" s="44" t="s">
        <v>25</v>
      </c>
      <c r="AH73" s="44" t="s">
        <v>26</v>
      </c>
      <c r="AI73" s="44" t="s">
        <v>27</v>
      </c>
      <c r="AJ73" s="44" t="s">
        <v>28</v>
      </c>
      <c r="AK73" s="44" t="s">
        <v>29</v>
      </c>
      <c r="AL73" s="44" t="s">
        <v>30</v>
      </c>
      <c r="AM73" s="44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Table810377901291421554326415480106132158[[#This Row],[Oczekiwane]]-Table810377901291421554326415480106132158[[#This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Table810377901291421554326415480106132158[[#This Row],[Oczekiwane]]-Table810377901291421554326415480106132158[[#This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Table810377901291421554326415480106132158[[#This Row],[Oczekiwane]]-Table810377901291421554326415480106132158[[#This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Table810377901291421554326415480106132158[[#This Row],[Oczekiwane]]-Table810377901291421554326415480106132158[[#This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Table810377901291421554326415480106132158[[#This Row],[Oczekiwane]]-Table810377901291421554326415480106132158[[#This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Table810377901291421554326415480106132158[[#This Row],[Oczekiwane]]-Table810377901291421554326415480106132158[[#This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202" priority="2">
      <formula>I$17="DZIŚ"</formula>
    </cfRule>
  </conditionalFormatting>
  <conditionalFormatting sqref="I19:AM19">
    <cfRule type="expression" dxfId="201" priority="1">
      <formula>I$17="TODAY"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workbookViewId="0">
      <pane xSplit="2" topLeftCell="C1" activePane="topRight" state="frozen"/>
      <selection activeCell="A67" sqref="A67"/>
      <selection pane="topRight" activeCell="U7" sqref="U7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1.77734375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3.44140625" customWidth="1"/>
  </cols>
  <sheetData>
    <row r="1" spans="1:21" ht="20.399999999999999" thickBot="1" x14ac:dyDescent="0.45">
      <c r="B1" s="46">
        <v>2019</v>
      </c>
      <c r="C1" s="49"/>
      <c r="D1" s="49" t="s">
        <v>328</v>
      </c>
      <c r="E1" s="48" t="s">
        <v>326</v>
      </c>
      <c r="F1" s="3"/>
      <c r="G1" s="3"/>
      <c r="J1" s="47" t="str">
        <f>$B$1&amp;"-"&amp;"0"&amp;Table206[[#Headers],[1]]</f>
        <v>2019-01</v>
      </c>
      <c r="K1" s="47" t="str">
        <f>$B$1&amp;"-"&amp;"0"&amp;Table206[[#Headers],[2]]</f>
        <v>2019-02</v>
      </c>
      <c r="L1" s="47" t="str">
        <f>$B$1&amp;"-"&amp;"0"&amp;Table206[[#Headers],[3]]</f>
        <v>2019-03</v>
      </c>
      <c r="M1" s="47" t="str">
        <f>$B$1&amp;"-"&amp;"0"&amp;Table206[[#Headers],[4]]</f>
        <v>2019-04</v>
      </c>
      <c r="N1" s="47" t="str">
        <f>$B$1&amp;"-"&amp;"0"&amp;Table206[[#Headers],[5]]</f>
        <v>2019-05</v>
      </c>
      <c r="O1" s="47" t="str">
        <f>$B$1&amp;"-"&amp;"0"&amp;Table206[[#Headers],[6]]</f>
        <v>2019-06</v>
      </c>
      <c r="P1" s="47" t="str">
        <f>$B$1&amp;"-"&amp;"0"&amp;Table206[[#Headers],[7]]</f>
        <v>2019-07</v>
      </c>
      <c r="Q1" s="47" t="str">
        <f>$B$1&amp;"-"&amp;"0"&amp;Table206[[#Headers],[8]]</f>
        <v>2019-08</v>
      </c>
      <c r="R1" s="47" t="str">
        <f>$B$1&amp;"-"&amp;"0"&amp;Table206[[#Headers],[9]]</f>
        <v>2019-09</v>
      </c>
      <c r="S1" s="47" t="str">
        <f>$B$1&amp;"-"&amp;Table206[[#Headers],[10]]</f>
        <v>2019-10</v>
      </c>
      <c r="T1" s="47" t="str">
        <f>$B$1&amp;"-"&amp;Table206[[#Headers],[11]]</f>
        <v>2019-11</v>
      </c>
      <c r="U1" s="47" t="str">
        <f>$B$1&amp;"-"&amp;Table206[[#Headers],[12]]</f>
        <v>2019-12</v>
      </c>
    </row>
    <row r="2" spans="1:21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I2" t="s">
        <v>41</v>
      </c>
      <c r="J2" s="22" t="s">
        <v>1</v>
      </c>
      <c r="K2" s="22" t="s">
        <v>2</v>
      </c>
      <c r="L2" s="22" t="s">
        <v>3</v>
      </c>
      <c r="M2" s="22" t="s">
        <v>4</v>
      </c>
      <c r="N2" s="22" t="s">
        <v>5</v>
      </c>
      <c r="O2" s="22" t="s">
        <v>6</v>
      </c>
      <c r="P2" s="22" t="s">
        <v>7</v>
      </c>
      <c r="Q2" s="22" t="s">
        <v>8</v>
      </c>
      <c r="R2" s="22" t="s">
        <v>9</v>
      </c>
      <c r="S2" s="22" t="s">
        <v>10</v>
      </c>
      <c r="T2" s="22" t="s">
        <v>11</v>
      </c>
      <c r="U2" s="22" t="s">
        <v>12</v>
      </c>
    </row>
    <row r="3" spans="1:21" x14ac:dyDescent="0.3">
      <c r="A3" s="4"/>
      <c r="B3" s="6" t="s">
        <v>42</v>
      </c>
      <c r="C3" s="33">
        <f t="shared" ref="C3" ca="1" si="0">C8</f>
        <v>0</v>
      </c>
      <c r="D3" s="33">
        <f ca="1">Table210478911301431564420[Oczekiwane]</f>
        <v>0</v>
      </c>
      <c r="E3" s="53">
        <f ca="1">D3-D4</f>
        <v>0</v>
      </c>
      <c r="F3" s="33">
        <f ca="1">C91</f>
        <v>0</v>
      </c>
      <c r="G3" s="33">
        <f ca="1">C3-(D3+F3)</f>
        <v>0</v>
      </c>
      <c r="I3" s="43" t="s">
        <v>35</v>
      </c>
      <c r="J3" s="35">
        <f ca="1">INDIRECT("'"&amp;J$1&amp;"'!c4")</f>
        <v>0</v>
      </c>
      <c r="K3" s="35">
        <f t="shared" ref="K3:U3" ca="1" si="1">INDIRECT("'"&amp;K$1&amp;"'!c4")</f>
        <v>0</v>
      </c>
      <c r="L3" s="35">
        <f t="shared" ca="1" si="1"/>
        <v>0</v>
      </c>
      <c r="M3" s="35">
        <f t="shared" ca="1" si="1"/>
        <v>0</v>
      </c>
      <c r="N3" s="35">
        <f t="shared" ca="1" si="1"/>
        <v>0</v>
      </c>
      <c r="O3" s="35">
        <f t="shared" ca="1" si="1"/>
        <v>0</v>
      </c>
      <c r="P3" s="35">
        <f t="shared" ca="1" si="1"/>
        <v>0</v>
      </c>
      <c r="Q3" s="35">
        <f t="shared" ca="1" si="1"/>
        <v>0</v>
      </c>
      <c r="R3" s="35">
        <f t="shared" ca="1" si="1"/>
        <v>0</v>
      </c>
      <c r="S3" s="35">
        <f t="shared" ca="1" si="1"/>
        <v>0</v>
      </c>
      <c r="T3" s="35">
        <f t="shared" ca="1" si="1"/>
        <v>0</v>
      </c>
      <c r="U3" s="35">
        <f t="shared" ca="1" si="1"/>
        <v>0</v>
      </c>
    </row>
    <row r="4" spans="1:21" x14ac:dyDescent="0.3">
      <c r="A4" s="4"/>
      <c r="B4" s="7" t="s">
        <v>46</v>
      </c>
      <c r="C4" s="42">
        <f ca="1">D8</f>
        <v>0</v>
      </c>
      <c r="D4" s="42">
        <f ca="1">D18</f>
        <v>0</v>
      </c>
      <c r="E4" s="54"/>
      <c r="F4" s="42">
        <f ca="1">D91</f>
        <v>0</v>
      </c>
      <c r="G4" s="42">
        <f ca="1">C4-D4-F4</f>
        <v>0</v>
      </c>
      <c r="I4" t="s">
        <v>170</v>
      </c>
      <c r="J4" s="35">
        <f ca="1">INDIRECT("'"&amp;J$1&amp;"'!d3")</f>
        <v>0</v>
      </c>
      <c r="K4" s="35">
        <f t="shared" ref="K4:U4" ca="1" si="2">INDIRECT("'"&amp;K$1&amp;"'!d3")</f>
        <v>0</v>
      </c>
      <c r="L4" s="35">
        <f t="shared" ca="1" si="2"/>
        <v>0</v>
      </c>
      <c r="M4" s="35">
        <f t="shared" ca="1" si="2"/>
        <v>0</v>
      </c>
      <c r="N4" s="35">
        <f t="shared" ca="1" si="2"/>
        <v>0</v>
      </c>
      <c r="O4" s="35">
        <f t="shared" ca="1" si="2"/>
        <v>0</v>
      </c>
      <c r="P4" s="35">
        <f t="shared" ca="1" si="2"/>
        <v>0</v>
      </c>
      <c r="Q4" s="35">
        <f t="shared" ca="1" si="2"/>
        <v>0</v>
      </c>
      <c r="R4" s="35">
        <f t="shared" ca="1" si="2"/>
        <v>0</v>
      </c>
      <c r="S4" s="35">
        <f t="shared" ca="1" si="2"/>
        <v>0</v>
      </c>
      <c r="T4" s="35">
        <f t="shared" ca="1" si="2"/>
        <v>0</v>
      </c>
      <c r="U4" s="35">
        <f t="shared" ca="1" si="2"/>
        <v>0</v>
      </c>
    </row>
    <row r="5" spans="1:21" x14ac:dyDescent="0.3">
      <c r="C5" s="8"/>
      <c r="D5" s="8"/>
      <c r="E5" s="8"/>
      <c r="F5" s="8"/>
      <c r="G5" s="8"/>
      <c r="I5" t="s">
        <v>36</v>
      </c>
      <c r="J5" s="35">
        <f ca="1">INDIRECT("'"&amp;J$1&amp;"'!d4")</f>
        <v>0</v>
      </c>
      <c r="K5" s="35">
        <f t="shared" ref="K5:U5" ca="1" si="3">INDIRECT("'"&amp;K$1&amp;"'!d4")</f>
        <v>0</v>
      </c>
      <c r="L5" s="35">
        <f t="shared" ca="1" si="3"/>
        <v>0</v>
      </c>
      <c r="M5" s="35">
        <f t="shared" ca="1" si="3"/>
        <v>0</v>
      </c>
      <c r="N5" s="35">
        <f t="shared" ca="1" si="3"/>
        <v>0</v>
      </c>
      <c r="O5" s="35">
        <f t="shared" ca="1" si="3"/>
        <v>0</v>
      </c>
      <c r="P5" s="35">
        <f t="shared" ca="1" si="3"/>
        <v>0</v>
      </c>
      <c r="Q5" s="35">
        <f t="shared" ca="1" si="3"/>
        <v>0</v>
      </c>
      <c r="R5" s="35">
        <f t="shared" ca="1" si="3"/>
        <v>0</v>
      </c>
      <c r="S5" s="35">
        <f t="shared" ca="1" si="3"/>
        <v>0</v>
      </c>
      <c r="T5" s="35">
        <f t="shared" ca="1" si="3"/>
        <v>0</v>
      </c>
      <c r="U5" s="35">
        <f t="shared" ca="1" si="3"/>
        <v>0</v>
      </c>
    </row>
    <row r="6" spans="1:21" ht="18" thickBot="1" x14ac:dyDescent="0.4">
      <c r="A6" s="9"/>
      <c r="B6" s="10" t="s">
        <v>40</v>
      </c>
      <c r="C6" s="10"/>
      <c r="D6" s="10"/>
      <c r="E6" s="10"/>
      <c r="F6" s="10"/>
      <c r="G6" s="10"/>
      <c r="I6" t="s">
        <v>37</v>
      </c>
      <c r="J6" s="35">
        <f t="shared" ref="J6:U6" ca="1" si="4">INDIRECT("'"&amp;J$1&amp;"'!e3")</f>
        <v>0</v>
      </c>
      <c r="K6" s="35">
        <f t="shared" ca="1" si="4"/>
        <v>0</v>
      </c>
      <c r="L6" s="35">
        <f t="shared" ca="1" si="4"/>
        <v>0</v>
      </c>
      <c r="M6" s="35">
        <f t="shared" ca="1" si="4"/>
        <v>0</v>
      </c>
      <c r="N6" s="35">
        <f t="shared" ca="1" si="4"/>
        <v>0</v>
      </c>
      <c r="O6" s="35">
        <f t="shared" ca="1" si="4"/>
        <v>0</v>
      </c>
      <c r="P6" s="35">
        <f t="shared" ca="1" si="4"/>
        <v>0</v>
      </c>
      <c r="Q6" s="35">
        <f t="shared" ca="1" si="4"/>
        <v>0</v>
      </c>
      <c r="R6" s="35">
        <f t="shared" ca="1" si="4"/>
        <v>0</v>
      </c>
      <c r="S6" s="35">
        <f t="shared" ca="1" si="4"/>
        <v>0</v>
      </c>
      <c r="T6" s="35">
        <f t="shared" ca="1" si="4"/>
        <v>0</v>
      </c>
      <c r="U6" s="35">
        <f t="shared" ca="1" si="4"/>
        <v>0</v>
      </c>
    </row>
    <row r="7" spans="1:21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  <c r="I7" s="11" t="s">
        <v>38</v>
      </c>
      <c r="J7" s="35">
        <f ca="1">INDIRECT("'"&amp;J$1&amp;"'!f4")</f>
        <v>0</v>
      </c>
      <c r="K7" s="35">
        <f t="shared" ref="K7:U7" ca="1" si="5">INDIRECT("'"&amp;K$1&amp;"'!f4")</f>
        <v>0</v>
      </c>
      <c r="L7" s="35">
        <f t="shared" ca="1" si="5"/>
        <v>0</v>
      </c>
      <c r="M7" s="35">
        <f t="shared" ca="1" si="5"/>
        <v>0</v>
      </c>
      <c r="N7" s="35">
        <f t="shared" ca="1" si="5"/>
        <v>0</v>
      </c>
      <c r="O7" s="35">
        <f t="shared" ca="1" si="5"/>
        <v>0</v>
      </c>
      <c r="P7" s="35">
        <f t="shared" ca="1" si="5"/>
        <v>0</v>
      </c>
      <c r="Q7" s="35">
        <f t="shared" ca="1" si="5"/>
        <v>0</v>
      </c>
      <c r="R7" s="35">
        <f t="shared" ca="1" si="5"/>
        <v>0</v>
      </c>
      <c r="S7" s="35">
        <f t="shared" ca="1" si="5"/>
        <v>0</v>
      </c>
      <c r="T7" s="35">
        <f t="shared" ca="1" si="5"/>
        <v>0</v>
      </c>
      <c r="U7" s="35">
        <f t="shared" ca="1" si="5"/>
        <v>0</v>
      </c>
    </row>
    <row r="8" spans="1:21" x14ac:dyDescent="0.3">
      <c r="B8" s="11" t="s">
        <v>48</v>
      </c>
      <c r="C8" s="35">
        <f ca="1">SUM(C10:C14)</f>
        <v>0</v>
      </c>
      <c r="D8" s="35">
        <f ca="1">SUM(D10:D14)</f>
        <v>0</v>
      </c>
      <c r="E8" s="35">
        <f ca="1">D8-C8</f>
        <v>0</v>
      </c>
      <c r="F8" s="12" t="str">
        <f ca="1">IFERROR(D8/C8,"")</f>
        <v/>
      </c>
      <c r="G8" s="11"/>
    </row>
    <row r="9" spans="1:21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6">IFERROR(D9/C9,"")</f>
        <v/>
      </c>
    </row>
    <row r="10" spans="1:21" outlineLevel="1" x14ac:dyDescent="0.3">
      <c r="A10" s="1" t="str">
        <f>'[1]Categories Template'!A5</f>
        <v>0.2</v>
      </c>
      <c r="B10" t="str">
        <f>Kategorie!B4</f>
        <v>Pensja</v>
      </c>
      <c r="C10" s="34">
        <f ca="1">INDIRECT("'"&amp;$J$1&amp;"'!"&amp;H10)+INDIRECT("'"&amp;$K$1&amp;"'!"&amp;H10)+INDIRECT("'"&amp;$L$1&amp;"'!"&amp;H10)+INDIRECT("'"&amp;$M$1&amp;"'!"&amp;H10)+INDIRECT("'"&amp;$N$1&amp;"'!"&amp;H10)+INDIRECT("'"&amp;$O$1&amp;"'!"&amp;H10)+INDIRECT("'"&amp;$P$1&amp;"'!"&amp;H10)+INDIRECT("'"&amp;$Q$1&amp;"'!"&amp;H10)+INDIRECT("'"&amp;$R$1&amp;"'!"&amp;H10)+INDIRECT("'"&amp;$S$1&amp;"'!"&amp;H10)+INDIRECT("'"&amp;$T$1&amp;"'!"&amp;H10)+INDIRECT("'"&amp;$U$1&amp;"'!"&amp;H10)</f>
        <v>0</v>
      </c>
      <c r="D10" s="34">
        <f ca="1">INDIRECT("'"&amp;$J$1&amp;"'!"&amp;I10)+INDIRECT("'"&amp;$K$1&amp;"'!"&amp;I10)+INDIRECT("'"&amp;$L$1&amp;"'!"&amp;I10)+INDIRECT("'"&amp;$M$1&amp;"'!"&amp;I10)+INDIRECT("'"&amp;$N$1&amp;"'!"&amp;I10)+INDIRECT("'"&amp;$O$1&amp;"'!"&amp;I10)+INDIRECT("'"&amp;$P$1&amp;"'!"&amp;I10)+INDIRECT("'"&amp;$Q$1&amp;"'!"&amp;I10)+INDIRECT("'"&amp;$R$1&amp;"'!"&amp;I10)+INDIRECT("'"&amp;$S$1&amp;"'!"&amp;I10)+INDIRECT("'"&amp;$T$1&amp;"'!"&amp;I10)+INDIRECT("'"&amp;$U$1&amp;"'!"&amp;I10)</f>
        <v>0</v>
      </c>
      <c r="E10" s="34">
        <v>0</v>
      </c>
      <c r="F10" s="13" t="str">
        <f t="shared" ca="1" si="6"/>
        <v/>
      </c>
      <c r="H10" s="47" t="s">
        <v>315</v>
      </c>
      <c r="I10" s="47" t="s">
        <v>316</v>
      </c>
    </row>
    <row r="11" spans="1:21" outlineLevel="1" x14ac:dyDescent="0.3">
      <c r="A11" s="1" t="str">
        <f>'[1]Categories Template'!A6</f>
        <v>0.3</v>
      </c>
      <c r="B11" t="str">
        <f>Kategorie!B5</f>
        <v>Premia</v>
      </c>
      <c r="C11" s="34">
        <f t="shared" ref="C11:C13" ca="1" si="7">INDIRECT("'"&amp;$J$1&amp;"'!"&amp;H11)+INDIRECT("'"&amp;$K$1&amp;"'!"&amp;H11)+INDIRECT("'"&amp;$L$1&amp;"'!"&amp;H11)+INDIRECT("'"&amp;$M$1&amp;"'!"&amp;H11)+INDIRECT("'"&amp;$N$1&amp;"'!"&amp;H11)+INDIRECT("'"&amp;$O$1&amp;"'!"&amp;H11)+INDIRECT("'"&amp;$P$1&amp;"'!"&amp;H11)+INDIRECT("'"&amp;$Q$1&amp;"'!"&amp;H11)+INDIRECT("'"&amp;$R$1&amp;"'!"&amp;H11)+INDIRECT("'"&amp;$S$1&amp;"'!"&amp;H11)+INDIRECT("'"&amp;$T$1&amp;"'!"&amp;H11)+INDIRECT("'"&amp;$U$1&amp;"'!"&amp;H11)</f>
        <v>0</v>
      </c>
      <c r="D11" s="34">
        <f t="shared" ref="D11:D13" ca="1" si="8">INDIRECT("'"&amp;$J$1&amp;"'!"&amp;I11)+INDIRECT("'"&amp;$K$1&amp;"'!"&amp;I11)+INDIRECT("'"&amp;$L$1&amp;"'!"&amp;I11)+INDIRECT("'"&amp;$M$1&amp;"'!"&amp;I11)+INDIRECT("'"&amp;$N$1&amp;"'!"&amp;I11)+INDIRECT("'"&amp;$O$1&amp;"'!"&amp;I11)+INDIRECT("'"&amp;$P$1&amp;"'!"&amp;I11)+INDIRECT("'"&amp;$Q$1&amp;"'!"&amp;I11)+INDIRECT("'"&amp;$R$1&amp;"'!"&amp;I11)+INDIRECT("'"&amp;$S$1&amp;"'!"&amp;I11)+INDIRECT("'"&amp;$T$1&amp;"'!"&amp;I11)+INDIRECT("'"&amp;$U$1&amp;"'!"&amp;I11)</f>
        <v>0</v>
      </c>
      <c r="E11" s="34">
        <v>0</v>
      </c>
      <c r="F11" s="13" t="str">
        <f t="shared" ca="1" si="6"/>
        <v/>
      </c>
      <c r="H11" s="47" t="s">
        <v>317</v>
      </c>
      <c r="I11" s="47" t="s">
        <v>318</v>
      </c>
    </row>
    <row r="12" spans="1:21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f t="shared" ca="1" si="7"/>
        <v>0</v>
      </c>
      <c r="D12" s="34">
        <f t="shared" ca="1" si="8"/>
        <v>0</v>
      </c>
      <c r="E12" s="34">
        <v>0</v>
      </c>
      <c r="F12" s="13" t="str">
        <f t="shared" ca="1" si="6"/>
        <v/>
      </c>
      <c r="H12" s="47" t="s">
        <v>319</v>
      </c>
      <c r="I12" s="47" t="s">
        <v>320</v>
      </c>
    </row>
    <row r="13" spans="1:21" outlineLevel="1" x14ac:dyDescent="0.3">
      <c r="A13" s="1" t="str">
        <f>'[1]Categories Template'!A8</f>
        <v>0.5</v>
      </c>
      <c r="B13" t="str">
        <f>Kategorie!B7</f>
        <v>Blog</v>
      </c>
      <c r="C13" s="34">
        <f t="shared" ca="1" si="7"/>
        <v>0</v>
      </c>
      <c r="D13" s="34">
        <f t="shared" ca="1" si="8"/>
        <v>0</v>
      </c>
      <c r="E13" s="34">
        <v>0</v>
      </c>
      <c r="F13" s="13" t="str">
        <f t="shared" ca="1" si="6"/>
        <v/>
      </c>
      <c r="H13" s="47" t="s">
        <v>321</v>
      </c>
      <c r="I13" s="47" t="s">
        <v>322</v>
      </c>
    </row>
    <row r="14" spans="1:21" outlineLevel="1" x14ac:dyDescent="0.3">
      <c r="B14" t="str">
        <f>Kategorie!B8</f>
        <v>Inne</v>
      </c>
      <c r="C14" s="34">
        <f ca="1">INDIRECT("'"&amp;$J$1&amp;"'!"&amp;H14)+INDIRECT("'"&amp;$K$1&amp;"'!"&amp;H14)+INDIRECT("'"&amp;$L$1&amp;"'!"&amp;H14)+INDIRECT("'"&amp;$M$1&amp;"'!"&amp;H14)+INDIRECT("'"&amp;$N$1&amp;"'!"&amp;H14)+INDIRECT("'"&amp;$O$1&amp;"'!"&amp;H14)+INDIRECT("'"&amp;$P$1&amp;"'!"&amp;H14)+INDIRECT("'"&amp;$Q$1&amp;"'!"&amp;H14)+INDIRECT("'"&amp;$R$1&amp;"'!"&amp;H14)+INDIRECT("'"&amp;$S$1&amp;"'!"&amp;H14)+INDIRECT("'"&amp;$T$1&amp;"'!"&amp;H14)+INDIRECT("'"&amp;$U$1&amp;"'!"&amp;H14)</f>
        <v>0</v>
      </c>
      <c r="D14" s="34">
        <f ca="1">INDIRECT("'"&amp;$J$1&amp;"'!"&amp;I14)+INDIRECT("'"&amp;$K$1&amp;"'!"&amp;I14)+INDIRECT("'"&amp;$L$1&amp;"'!"&amp;I14)+INDIRECT("'"&amp;$M$1&amp;"'!"&amp;I14)+INDIRECT("'"&amp;$N$1&amp;"'!"&amp;I14)+INDIRECT("'"&amp;$O$1&amp;"'!"&amp;I14)+INDIRECT("'"&amp;$P$1&amp;"'!"&amp;I14)+INDIRECT("'"&amp;$Q$1&amp;"'!"&amp;I14)+INDIRECT("'"&amp;$R$1&amp;"'!"&amp;I14)+INDIRECT("'"&amp;$S$1&amp;"'!"&amp;I14)+INDIRECT("'"&amp;$T$1&amp;"'!"&amp;I14)+INDIRECT("'"&amp;$U$1&amp;"'!"&amp;I14)</f>
        <v>0</v>
      </c>
      <c r="E14" s="34">
        <v>0</v>
      </c>
      <c r="F14" s="13" t="str">
        <f t="shared" ca="1" si="6"/>
        <v/>
      </c>
      <c r="H14" s="47" t="s">
        <v>323</v>
      </c>
      <c r="I14" s="47" t="s">
        <v>324</v>
      </c>
    </row>
    <row r="15" spans="1:21" x14ac:dyDescent="0.3">
      <c r="A15" s="15"/>
      <c r="F15" s="13" t="str">
        <f t="shared" si="6"/>
        <v/>
      </c>
      <c r="H15" s="47"/>
      <c r="I15" s="47"/>
    </row>
    <row r="16" spans="1:21" ht="18" thickBot="1" x14ac:dyDescent="0.4">
      <c r="A16" s="15"/>
      <c r="B16" s="10" t="s">
        <v>36</v>
      </c>
      <c r="C16" s="10"/>
      <c r="D16" s="10"/>
      <c r="E16" s="10"/>
      <c r="F16" s="10"/>
      <c r="G16" s="10"/>
      <c r="H16" s="47"/>
      <c r="I16" s="47"/>
    </row>
    <row r="17" spans="1:9" ht="15" thickTop="1" x14ac:dyDescent="0.3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H17" s="47"/>
      <c r="I17" s="47"/>
    </row>
    <row r="18" spans="1:9" x14ac:dyDescent="0.3">
      <c r="B18" s="20" t="s">
        <v>122</v>
      </c>
      <c r="C18" s="41">
        <f ca="1">SUM(C31,C43,C65,C72,C79)</f>
        <v>0</v>
      </c>
      <c r="D18" s="41">
        <f ca="1">SUM(D31,D43,D65,D72,D79)</f>
        <v>0</v>
      </c>
      <c r="E18" s="41">
        <f ca="1">Table210478911301431564420[Oczekiwane]-Table210478911301431564420[Rzeczywiste]</f>
        <v>0</v>
      </c>
      <c r="F18" s="21" t="str">
        <f ca="1">IFERROR(D18/C18,"")</f>
        <v/>
      </c>
      <c r="G18" s="20"/>
      <c r="H18" s="47"/>
      <c r="I18" s="47"/>
    </row>
    <row r="19" spans="1:9" x14ac:dyDescent="0.3">
      <c r="B19" s="19"/>
      <c r="C19" s="19"/>
      <c r="D19" s="19"/>
      <c r="E19" s="19"/>
      <c r="F19" s="19"/>
      <c r="G19" s="19"/>
      <c r="H19" s="47"/>
      <c r="I19" s="47"/>
    </row>
    <row r="20" spans="1: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H20" s="47"/>
      <c r="I20" s="47"/>
    </row>
    <row r="21" spans="1:9" outlineLevel="1" x14ac:dyDescent="0.3">
      <c r="A21" s="1" t="str">
        <f>'[1]Categories Template'!A16</f>
        <v>I.1</v>
      </c>
      <c r="B21" t="str">
        <f>Kategorie!B16</f>
        <v>Wynajem</v>
      </c>
      <c r="C21" s="34">
        <f ca="1">INDIRECT("'"&amp;$J$1&amp;"'!"&amp;H21)+INDIRECT("'"&amp;$K$1&amp;"'!"&amp;H21)+INDIRECT("'"&amp;$L$1&amp;"'!"&amp;H21)+INDIRECT("'"&amp;$M$1&amp;"'!"&amp;H21)+INDIRECT("'"&amp;$N$1&amp;"'!"&amp;H21)+INDIRECT("'"&amp;$O$1&amp;"'!"&amp;H21)+INDIRECT("'"&amp;$P$1&amp;"'!"&amp;H21)+INDIRECT("'"&amp;$Q$1&amp;"'!"&amp;H21)+INDIRECT("'"&amp;$R$1&amp;"'!"&amp;H21)+INDIRECT("'"&amp;$S$1&amp;"'!"&amp;H21)+INDIRECT("'"&amp;$T$1&amp;"'!"&amp;H21)+INDIRECT("'"&amp;$U$1&amp;"'!"&amp;H21)</f>
        <v>0</v>
      </c>
      <c r="D21" s="34">
        <f ca="1">INDIRECT("'"&amp;$J$1&amp;"'!"&amp;I21)+INDIRECT("'"&amp;$K$1&amp;"'!"&amp;I21)+INDIRECT("'"&amp;$L$1&amp;"'!"&amp;I21)+INDIRECT("'"&amp;$M$1&amp;"'!"&amp;I21)+INDIRECT("'"&amp;$N$1&amp;"'!"&amp;I21)+INDIRECT("'"&amp;$O$1&amp;"'!"&amp;I21)+INDIRECT("'"&amp;$P$1&amp;"'!"&amp;I21)+INDIRECT("'"&amp;$Q$1&amp;"'!"&amp;I21)+INDIRECT("'"&amp;$R$1&amp;"'!"&amp;I21)+INDIRECT("'"&amp;$S$1&amp;"'!"&amp;I21)+INDIRECT("'"&amp;$T$1&amp;"'!"&amp;I21)+INDIRECT("'"&amp;$U$1&amp;"'!"&amp;I21)</f>
        <v>0</v>
      </c>
      <c r="E21" s="30">
        <f ca="1">Table410579921311441574521[[#This Row],[Oczekiwane]]-Table410579921311441574521[[#This Row],[Rzeczywiste]]</f>
        <v>0</v>
      </c>
      <c r="F21" s="13" t="str">
        <f t="shared" ref="F21:F30" ca="1" si="9">IFERROR(D21/C21,"")</f>
        <v/>
      </c>
      <c r="H21" s="47" t="s">
        <v>173</v>
      </c>
      <c r="I21" s="47" t="s">
        <v>174</v>
      </c>
    </row>
    <row r="22" spans="1:9" outlineLevel="1" x14ac:dyDescent="0.3">
      <c r="A22" s="1" t="str">
        <f>'[1]Categories Template'!A17</f>
        <v>I.2</v>
      </c>
      <c r="B22" t="str">
        <f>Kategorie!B17</f>
        <v>Czynsz spółdzielni</v>
      </c>
      <c r="C22" s="34">
        <f t="shared" ref="C22:C30" ca="1" si="10">INDIRECT("'"&amp;$J$1&amp;"'!"&amp;H22)+INDIRECT("'"&amp;$K$1&amp;"'!"&amp;H22)+INDIRECT("'"&amp;$L$1&amp;"'!"&amp;H22)+INDIRECT("'"&amp;$M$1&amp;"'!"&amp;H22)+INDIRECT("'"&amp;$N$1&amp;"'!"&amp;H22)+INDIRECT("'"&amp;$O$1&amp;"'!"&amp;H22)+INDIRECT("'"&amp;$P$1&amp;"'!"&amp;H22)+INDIRECT("'"&amp;$Q$1&amp;"'!"&amp;H22)+INDIRECT("'"&amp;$R$1&amp;"'!"&amp;H22)+INDIRECT("'"&amp;$S$1&amp;"'!"&amp;H22)+INDIRECT("'"&amp;$T$1&amp;"'!"&amp;H22)+INDIRECT("'"&amp;$U$1&amp;"'!"&amp;H22)</f>
        <v>0</v>
      </c>
      <c r="D22" s="34">
        <f t="shared" ref="D22:D29" ca="1" si="11">INDIRECT("'"&amp;$J$1&amp;"'!"&amp;I22)+INDIRECT("'"&amp;$K$1&amp;"'!"&amp;I22)+INDIRECT("'"&amp;$L$1&amp;"'!"&amp;I22)+INDIRECT("'"&amp;$M$1&amp;"'!"&amp;I22)+INDIRECT("'"&amp;$N$1&amp;"'!"&amp;I22)+INDIRECT("'"&amp;$O$1&amp;"'!"&amp;I22)+INDIRECT("'"&amp;$P$1&amp;"'!"&amp;I22)+INDIRECT("'"&amp;$Q$1&amp;"'!"&amp;I22)+INDIRECT("'"&amp;$R$1&amp;"'!"&amp;I22)+INDIRECT("'"&amp;$S$1&amp;"'!"&amp;I22)+INDIRECT("'"&amp;$T$1&amp;"'!"&amp;I22)+INDIRECT("'"&amp;$U$1&amp;"'!"&amp;I22)</f>
        <v>0</v>
      </c>
      <c r="E22" s="30">
        <f ca="1">Table410579921311441574521[[#This Row],[Oczekiwane]]-Table410579921311441574521[[#This Row],[Rzeczywiste]]</f>
        <v>0</v>
      </c>
      <c r="F22" s="13" t="str">
        <f t="shared" ca="1" si="9"/>
        <v/>
      </c>
      <c r="H22" s="47" t="s">
        <v>175</v>
      </c>
      <c r="I22" s="47" t="s">
        <v>176</v>
      </c>
    </row>
    <row r="23" spans="1:9" outlineLevel="1" x14ac:dyDescent="0.3">
      <c r="A23" s="1" t="str">
        <f>'[1]Categories Template'!A18</f>
        <v>I.3</v>
      </c>
      <c r="B23" t="str">
        <f>Kategorie!B18</f>
        <v>Prąd</v>
      </c>
      <c r="C23" s="34">
        <f t="shared" ca="1" si="10"/>
        <v>0</v>
      </c>
      <c r="D23" s="34">
        <f t="shared" ca="1" si="11"/>
        <v>0</v>
      </c>
      <c r="E23" s="30">
        <f ca="1">Table410579921311441574521[[#This Row],[Oczekiwane]]-Table410579921311441574521[[#This Row],[Rzeczywiste]]</f>
        <v>0</v>
      </c>
      <c r="F23" s="13" t="str">
        <f t="shared" ca="1" si="9"/>
        <v/>
      </c>
      <c r="H23" s="47" t="s">
        <v>177</v>
      </c>
      <c r="I23" s="47" t="s">
        <v>178</v>
      </c>
    </row>
    <row r="24" spans="1:9" outlineLevel="1" x14ac:dyDescent="0.3">
      <c r="A24" s="1" t="str">
        <f>'[1]Categories Template'!A19</f>
        <v>I.4</v>
      </c>
      <c r="B24" t="str">
        <f>Kategorie!B19</f>
        <v>Internet</v>
      </c>
      <c r="C24" s="34">
        <f t="shared" ca="1" si="10"/>
        <v>0</v>
      </c>
      <c r="D24" s="34">
        <f t="shared" ca="1" si="11"/>
        <v>0</v>
      </c>
      <c r="E24" s="30">
        <f ca="1">Table410579921311441574521[[#This Row],[Oczekiwane]]-Table410579921311441574521[[#This Row],[Rzeczywiste]]</f>
        <v>0</v>
      </c>
      <c r="F24" s="13" t="str">
        <f t="shared" ca="1" si="9"/>
        <v/>
      </c>
      <c r="H24" s="47" t="s">
        <v>179</v>
      </c>
      <c r="I24" s="47" t="s">
        <v>180</v>
      </c>
    </row>
    <row r="25" spans="1:9" outlineLevel="1" x14ac:dyDescent="0.3">
      <c r="A25" s="1" t="str">
        <f>'[1]Categories Template'!A20</f>
        <v>I.5</v>
      </c>
      <c r="B25" t="str">
        <f>Kategorie!B20</f>
        <v>Komórka</v>
      </c>
      <c r="C25" s="34">
        <f t="shared" ca="1" si="10"/>
        <v>0</v>
      </c>
      <c r="D25" s="34">
        <f t="shared" ca="1" si="11"/>
        <v>0</v>
      </c>
      <c r="E25" s="30">
        <f ca="1">Table410579921311441574521[[#This Row],[Oczekiwane]]-Table410579921311441574521[[#This Row],[Rzeczywiste]]</f>
        <v>0</v>
      </c>
      <c r="F25" s="13" t="str">
        <f t="shared" ca="1" si="9"/>
        <v/>
      </c>
      <c r="H25" s="47" t="s">
        <v>181</v>
      </c>
      <c r="I25" s="47" t="s">
        <v>182</v>
      </c>
    </row>
    <row r="26" spans="1:9" outlineLevel="1" x14ac:dyDescent="0.3">
      <c r="A26" s="1" t="str">
        <f>'[1]Categories Template'!A21</f>
        <v>I.6</v>
      </c>
      <c r="B26" t="str">
        <f>Kategorie!B21</f>
        <v>Pralnia</v>
      </c>
      <c r="C26" s="34">
        <f t="shared" ca="1" si="10"/>
        <v>0</v>
      </c>
      <c r="D26" s="34">
        <f t="shared" ca="1" si="11"/>
        <v>0</v>
      </c>
      <c r="E26" s="30">
        <f ca="1">Table410579921311441574521[[#This Row],[Oczekiwane]]-Table410579921311441574521[[#This Row],[Rzeczywiste]]</f>
        <v>0</v>
      </c>
      <c r="F26" s="13" t="str">
        <f t="shared" ca="1" si="9"/>
        <v/>
      </c>
      <c r="H26" s="47" t="s">
        <v>183</v>
      </c>
      <c r="I26" s="47" t="s">
        <v>184</v>
      </c>
    </row>
    <row r="27" spans="1:9" outlineLevel="1" x14ac:dyDescent="0.3">
      <c r="A27" s="1" t="str">
        <f>'[1]Categories Template'!A22</f>
        <v>I.7</v>
      </c>
      <c r="B27" t="str">
        <f>Kategorie!B22</f>
        <v>Subskrypcje i abonamenty</v>
      </c>
      <c r="C27" s="34">
        <f t="shared" ca="1" si="10"/>
        <v>0</v>
      </c>
      <c r="D27" s="34">
        <f t="shared" ca="1" si="11"/>
        <v>0</v>
      </c>
      <c r="E27" s="31">
        <f ca="1">Table410579921311441574521[[#This Row],[Oczekiwane]]-Table410579921311441574521[[#This Row],[Rzeczywiste]]</f>
        <v>0</v>
      </c>
      <c r="F27" s="23" t="str">
        <f ca="1">IFERROR(D27/C27,"")</f>
        <v/>
      </c>
      <c r="G27" s="24"/>
      <c r="H27" s="47" t="s">
        <v>185</v>
      </c>
      <c r="I27" s="47" t="s">
        <v>186</v>
      </c>
    </row>
    <row r="28" spans="1:9" outlineLevel="1" x14ac:dyDescent="0.3">
      <c r="A28" s="1" t="str">
        <f>'[1]Categories Template'!A23</f>
        <v>I.8</v>
      </c>
      <c r="B28" t="str">
        <f>Kategorie!B23</f>
        <v>Opłaty bankowe</v>
      </c>
      <c r="C28" s="34">
        <f t="shared" ca="1" si="10"/>
        <v>0</v>
      </c>
      <c r="D28" s="34">
        <f t="shared" ca="1" si="11"/>
        <v>0</v>
      </c>
      <c r="E28" s="30">
        <f ca="1">Table410579921311441574521[[#This Row],[Oczekiwane]]-Table410579921311441574521[[#This Row],[Rzeczywiste]]</f>
        <v>0</v>
      </c>
      <c r="F28" s="13" t="str">
        <f t="shared" ca="1" si="9"/>
        <v/>
      </c>
      <c r="H28" s="47" t="s">
        <v>187</v>
      </c>
      <c r="I28" s="47" t="s">
        <v>188</v>
      </c>
    </row>
    <row r="29" spans="1:9" outlineLevel="1" x14ac:dyDescent="0.3">
      <c r="A29" s="1" t="str">
        <f>'[1]Categories Template'!A24</f>
        <v>I.9</v>
      </c>
      <c r="B29" t="str">
        <f>Kategorie!B24</f>
        <v>Fryzjer</v>
      </c>
      <c r="C29" s="34">
        <f t="shared" ca="1" si="10"/>
        <v>0</v>
      </c>
      <c r="D29" s="34">
        <f t="shared" ca="1" si="11"/>
        <v>0</v>
      </c>
      <c r="E29" s="30">
        <f ca="1">Table410579921311441574521[[#This Row],[Oczekiwane]]-Table410579921311441574521[[#This Row],[Rzeczywiste]]</f>
        <v>0</v>
      </c>
      <c r="F29" s="13" t="str">
        <f t="shared" ca="1" si="9"/>
        <v/>
      </c>
      <c r="H29" s="47" t="s">
        <v>189</v>
      </c>
      <c r="I29" s="47" t="s">
        <v>190</v>
      </c>
    </row>
    <row r="30" spans="1:9" outlineLevel="1" x14ac:dyDescent="0.3">
      <c r="A30" s="1" t="str">
        <f>'[1]Categories Template'!A25</f>
        <v>I.10</v>
      </c>
      <c r="B30" t="str">
        <f>Kategorie!B25</f>
        <v>Inne</v>
      </c>
      <c r="C30" s="34">
        <f t="shared" ca="1" si="10"/>
        <v>0</v>
      </c>
      <c r="D30" s="34">
        <f ca="1">INDIRECT("'"&amp;$J$1&amp;"'!"&amp;I30)+INDIRECT("'"&amp;$K$1&amp;"'!"&amp;I30)+INDIRECT("'"&amp;$L$1&amp;"'!"&amp;I30)+INDIRECT("'"&amp;$M$1&amp;"'!"&amp;I30)+INDIRECT("'"&amp;$N$1&amp;"'!"&amp;I30)+INDIRECT("'"&amp;$O$1&amp;"'!"&amp;I30)+INDIRECT("'"&amp;$P$1&amp;"'!"&amp;I30)+INDIRECT("'"&amp;$Q$1&amp;"'!"&amp;I30)+INDIRECT("'"&amp;$R$1&amp;"'!"&amp;I30)+INDIRECT("'"&amp;$S$1&amp;"'!"&amp;I30)+INDIRECT("'"&amp;$T$1&amp;"'!"&amp;I30)+INDIRECT("'"&amp;$U$1&amp;"'!"&amp;I30)</f>
        <v>0</v>
      </c>
      <c r="E30" s="30">
        <f ca="1">Table410579921311441574521[[#This Row],[Oczekiwane]]-Table410579921311441574521[[#This Row],[Rzeczywiste]]</f>
        <v>0</v>
      </c>
      <c r="F30" s="13" t="str">
        <f t="shared" ca="1" si="9"/>
        <v/>
      </c>
      <c r="H30" s="47" t="s">
        <v>191</v>
      </c>
      <c r="I30" s="47" t="s">
        <v>192</v>
      </c>
    </row>
    <row r="31" spans="1:9" x14ac:dyDescent="0.3">
      <c r="B31" s="11" t="s">
        <v>48</v>
      </c>
      <c r="C31" s="32">
        <f ca="1">SUM(C21:C30)</f>
        <v>0</v>
      </c>
      <c r="D31" s="32">
        <f ca="1">SUM(D21:D30)</f>
        <v>0</v>
      </c>
      <c r="E31" s="32">
        <f ca="1">Table410579921311441574521[[#This Row],[Oczekiwane]]-Table410579921311441574521[[#This Row],[Rzeczywiste]]</f>
        <v>0</v>
      </c>
      <c r="F31" s="12" t="str">
        <f ca="1">IFERROR(D31/C31,"")</f>
        <v/>
      </c>
      <c r="G31" s="11"/>
      <c r="H31" s="47" t="s">
        <v>193</v>
      </c>
      <c r="I31" s="47" t="s">
        <v>194</v>
      </c>
    </row>
    <row r="32" spans="1: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H32" s="47" t="s">
        <v>195</v>
      </c>
      <c r="I32" s="47" t="s">
        <v>196</v>
      </c>
    </row>
    <row r="33" spans="1:9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f t="shared" ref="C33" ca="1" si="12">INDIRECT("'"&amp;$J$1&amp;"'!"&amp;H33)+INDIRECT("'"&amp;$K$1&amp;"'!"&amp;H33)+INDIRECT("'"&amp;$L$1&amp;"'!"&amp;H33)+INDIRECT("'"&amp;$M$1&amp;"'!"&amp;H33)+INDIRECT("'"&amp;$N$1&amp;"'!"&amp;H33)+INDIRECT("'"&amp;$O$1&amp;"'!"&amp;H33)+INDIRECT("'"&amp;$P$1&amp;"'!"&amp;H33)+INDIRECT("'"&amp;$Q$1&amp;"'!"&amp;H33)+INDIRECT("'"&amp;$R$1&amp;"'!"&amp;H33)+INDIRECT("'"&amp;$S$1&amp;"'!"&amp;H33)+INDIRECT("'"&amp;$T$1&amp;"'!"&amp;H33)+INDIRECT("'"&amp;$U$1&amp;"'!"&amp;H33)</f>
        <v>0</v>
      </c>
      <c r="D33" s="34">
        <f ca="1">INDIRECT("'"&amp;$J$1&amp;"'!"&amp;I33)+INDIRECT("'"&amp;$K$1&amp;"'!"&amp;I33)+INDIRECT("'"&amp;$L$1&amp;"'!"&amp;I33)+INDIRECT("'"&amp;$M$1&amp;"'!"&amp;I33)+INDIRECT("'"&amp;$N$1&amp;"'!"&amp;I33)+INDIRECT("'"&amp;$O$1&amp;"'!"&amp;I33)+INDIRECT("'"&amp;$P$1&amp;"'!"&amp;I33)+INDIRECT("'"&amp;$Q$1&amp;"'!"&amp;I33)+INDIRECT("'"&amp;$R$1&amp;"'!"&amp;I33)+INDIRECT("'"&amp;$S$1&amp;"'!"&amp;I33)+INDIRECT("'"&amp;$T$1&amp;"'!"&amp;I33)+INDIRECT("'"&amp;$U$1&amp;"'!"&amp;I33)</f>
        <v>0</v>
      </c>
      <c r="E33" s="30">
        <f ca="1">Table510074871261391524016[[#This Row],[Oczekiwane]]-Table510074871261391524016[[#This Row],[Rzeczywiste]]</f>
        <v>0</v>
      </c>
      <c r="F33" s="13" t="str">
        <f t="shared" ref="F33:F42" ca="1" si="13">IFERROR(D33/C33,"")</f>
        <v/>
      </c>
      <c r="H33" s="47" t="s">
        <v>197</v>
      </c>
      <c r="I33" s="47" t="s">
        <v>198</v>
      </c>
    </row>
    <row r="34" spans="1:9" outlineLevel="1" x14ac:dyDescent="0.3">
      <c r="A34" s="1" t="str">
        <f>'[1]Categories Template'!A29</f>
        <v>II.2</v>
      </c>
      <c r="B34" t="str">
        <f>Kategorie!B29</f>
        <v>Śniadania</v>
      </c>
      <c r="C34" s="34">
        <f t="shared" ref="C34:C42" ca="1" si="14">INDIRECT("'"&amp;$J$1&amp;"'!"&amp;H34)+INDIRECT("'"&amp;$K$1&amp;"'!"&amp;H34)+INDIRECT("'"&amp;$L$1&amp;"'!"&amp;H34)+INDIRECT("'"&amp;$M$1&amp;"'!"&amp;H34)+INDIRECT("'"&amp;$N$1&amp;"'!"&amp;H34)+INDIRECT("'"&amp;$O$1&amp;"'!"&amp;H34)+INDIRECT("'"&amp;$P$1&amp;"'!"&amp;H34)+INDIRECT("'"&amp;$Q$1&amp;"'!"&amp;H34)+INDIRECT("'"&amp;$R$1&amp;"'!"&amp;H34)+INDIRECT("'"&amp;$S$1&amp;"'!"&amp;H34)+INDIRECT("'"&amp;$T$1&amp;"'!"&amp;H34)+INDIRECT("'"&amp;$U$1&amp;"'!"&amp;H34)</f>
        <v>0</v>
      </c>
      <c r="D34" s="34">
        <f t="shared" ref="D34:D42" ca="1" si="15">INDIRECT("'"&amp;$J$1&amp;"'!"&amp;I34)+INDIRECT("'"&amp;$K$1&amp;"'!"&amp;I34)+INDIRECT("'"&amp;$L$1&amp;"'!"&amp;I34)+INDIRECT("'"&amp;$M$1&amp;"'!"&amp;I34)+INDIRECT("'"&amp;$N$1&amp;"'!"&amp;I34)+INDIRECT("'"&amp;$O$1&amp;"'!"&amp;I34)+INDIRECT("'"&amp;$P$1&amp;"'!"&amp;I34)+INDIRECT("'"&amp;$Q$1&amp;"'!"&amp;I34)+INDIRECT("'"&amp;$R$1&amp;"'!"&amp;I34)+INDIRECT("'"&amp;$S$1&amp;"'!"&amp;I34)+INDIRECT("'"&amp;$T$1&amp;"'!"&amp;I34)+INDIRECT("'"&amp;$U$1&amp;"'!"&amp;I34)</f>
        <v>0</v>
      </c>
      <c r="E34" s="30">
        <f ca="1">Table510074871261391524016[[#This Row],[Oczekiwane]]-Table510074871261391524016[[#This Row],[Rzeczywiste]]</f>
        <v>0</v>
      </c>
      <c r="F34" s="13" t="str">
        <f t="shared" ca="1" si="13"/>
        <v/>
      </c>
      <c r="H34" s="47" t="s">
        <v>199</v>
      </c>
      <c r="I34" s="47" t="s">
        <v>200</v>
      </c>
    </row>
    <row r="35" spans="1:9" outlineLevel="1" x14ac:dyDescent="0.3">
      <c r="A35" s="1" t="str">
        <f>'[1]Categories Template'!A30</f>
        <v>II.3</v>
      </c>
      <c r="B35" t="str">
        <f>Kategorie!B30</f>
        <v>Lunche/obiady</v>
      </c>
      <c r="C35" s="34">
        <f t="shared" ca="1" si="14"/>
        <v>0</v>
      </c>
      <c r="D35" s="34">
        <f t="shared" ca="1" si="15"/>
        <v>0</v>
      </c>
      <c r="E35" s="30">
        <f ca="1">Table510074871261391524016[[#This Row],[Oczekiwane]]-Table510074871261391524016[[#This Row],[Rzeczywiste]]</f>
        <v>0</v>
      </c>
      <c r="F35" s="13" t="str">
        <f t="shared" ca="1" si="13"/>
        <v/>
      </c>
      <c r="H35" s="47" t="s">
        <v>201</v>
      </c>
      <c r="I35" s="47" t="s">
        <v>202</v>
      </c>
    </row>
    <row r="36" spans="1:9" outlineLevel="1" x14ac:dyDescent="0.3">
      <c r="A36" s="1" t="str">
        <f>'[1]Categories Template'!A31</f>
        <v>II.4</v>
      </c>
      <c r="B36" t="str">
        <f>Kategorie!B31</f>
        <v>Kolacje</v>
      </c>
      <c r="C36" s="34">
        <f t="shared" ca="1" si="14"/>
        <v>0</v>
      </c>
      <c r="D36" s="34">
        <f t="shared" ca="1" si="15"/>
        <v>0</v>
      </c>
      <c r="E36" s="30">
        <f ca="1">Table510074871261391524016[[#This Row],[Oczekiwane]]-Table510074871261391524016[[#This Row],[Rzeczywiste]]</f>
        <v>0</v>
      </c>
      <c r="F36" s="13" t="str">
        <f t="shared" ca="1" si="13"/>
        <v/>
      </c>
      <c r="H36" s="47" t="s">
        <v>203</v>
      </c>
      <c r="I36" s="47" t="s">
        <v>204</v>
      </c>
    </row>
    <row r="37" spans="1:9" outlineLevel="1" x14ac:dyDescent="0.3">
      <c r="A37" s="1" t="str">
        <f>'[1]Categories Template'!A32</f>
        <v>II.5</v>
      </c>
      <c r="B37" t="str">
        <f>Kategorie!B32</f>
        <v>Kawa/herbata</v>
      </c>
      <c r="C37" s="34">
        <f t="shared" ca="1" si="14"/>
        <v>0</v>
      </c>
      <c r="D37" s="34">
        <f t="shared" ca="1" si="15"/>
        <v>0</v>
      </c>
      <c r="E37" s="30">
        <f ca="1">Table510074871261391524016[[#This Row],[Oczekiwane]]-Table510074871261391524016[[#This Row],[Rzeczywiste]]</f>
        <v>0</v>
      </c>
      <c r="F37" s="13" t="str">
        <f t="shared" ca="1" si="13"/>
        <v/>
      </c>
      <c r="H37" s="47" t="s">
        <v>205</v>
      </c>
      <c r="I37" s="47" t="s">
        <v>206</v>
      </c>
    </row>
    <row r="38" spans="1:9" outlineLevel="1" x14ac:dyDescent="0.3">
      <c r="A38" s="1" t="str">
        <f>'[1]Categories Template'!A33</f>
        <v>II.6</v>
      </c>
      <c r="B38" t="str">
        <f>Kategorie!B33</f>
        <v>Soki i napoje</v>
      </c>
      <c r="C38" s="34">
        <f t="shared" ca="1" si="14"/>
        <v>0</v>
      </c>
      <c r="D38" s="34">
        <f t="shared" ca="1" si="15"/>
        <v>0</v>
      </c>
      <c r="E38" s="30">
        <f ca="1">Table510074871261391524016[[#This Row],[Oczekiwane]]-Table510074871261391524016[[#This Row],[Rzeczywiste]]</f>
        <v>0</v>
      </c>
      <c r="F38" s="13" t="str">
        <f t="shared" ca="1" si="13"/>
        <v/>
      </c>
      <c r="H38" s="47" t="s">
        <v>207</v>
      </c>
      <c r="I38" s="47" t="s">
        <v>208</v>
      </c>
    </row>
    <row r="39" spans="1:9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f t="shared" ca="1" si="14"/>
        <v>0</v>
      </c>
      <c r="D39" s="34">
        <f t="shared" ca="1" si="15"/>
        <v>0</v>
      </c>
      <c r="E39" s="30">
        <f ca="1">Table510074871261391524016[[#This Row],[Oczekiwane]]-Table510074871261391524016[[#This Row],[Rzeczywiste]]</f>
        <v>0</v>
      </c>
      <c r="F39" s="13" t="str">
        <f t="shared" ca="1" si="13"/>
        <v/>
      </c>
      <c r="H39" s="47" t="s">
        <v>209</v>
      </c>
      <c r="I39" s="47" t="s">
        <v>210</v>
      </c>
    </row>
    <row r="40" spans="1:9" outlineLevel="1" x14ac:dyDescent="0.3">
      <c r="A40" s="1" t="str">
        <f>'[1]Categories Template'!A35</f>
        <v>II.8</v>
      </c>
      <c r="B40" t="str">
        <f>Kategorie!B35</f>
        <v>Inne</v>
      </c>
      <c r="C40" s="34">
        <f t="shared" ca="1" si="14"/>
        <v>0</v>
      </c>
      <c r="D40" s="34">
        <f t="shared" ca="1" si="15"/>
        <v>0</v>
      </c>
      <c r="E40" s="30">
        <f ca="1">Table510074871261391524016[[#This Row],[Oczekiwane]]-Table510074871261391524016[[#This Row],[Rzeczywiste]]</f>
        <v>0</v>
      </c>
      <c r="F40" s="13" t="str">
        <f t="shared" ca="1" si="13"/>
        <v/>
      </c>
      <c r="H40" s="47" t="s">
        <v>211</v>
      </c>
      <c r="I40" s="47" t="s">
        <v>212</v>
      </c>
    </row>
    <row r="41" spans="1:9" outlineLevel="1" x14ac:dyDescent="0.3">
      <c r="A41" s="1" t="str">
        <f>'[1]Categories Template'!A36</f>
        <v>II.9</v>
      </c>
      <c r="B41" t="str">
        <f>Kategorie!B36</f>
        <v>.</v>
      </c>
      <c r="C41" s="34">
        <f t="shared" ca="1" si="14"/>
        <v>0</v>
      </c>
      <c r="D41" s="34">
        <f t="shared" ca="1" si="15"/>
        <v>0</v>
      </c>
      <c r="E41" s="30">
        <f ca="1">Table510074871261391524016[[#This Row],[Oczekiwane]]-Table510074871261391524016[[#This Row],[Rzeczywiste]]</f>
        <v>0</v>
      </c>
      <c r="F41" s="13" t="str">
        <f ca="1">IFERROR(D41/C41,"")</f>
        <v/>
      </c>
      <c r="H41" s="47" t="s">
        <v>213</v>
      </c>
      <c r="I41" s="47" t="s">
        <v>214</v>
      </c>
    </row>
    <row r="42" spans="1:9" outlineLevel="1" x14ac:dyDescent="0.3">
      <c r="A42" s="1" t="str">
        <f>'[1]Categories Template'!A37</f>
        <v>II.10</v>
      </c>
      <c r="B42" t="str">
        <f>Kategorie!B37</f>
        <v>.</v>
      </c>
      <c r="C42" s="34">
        <f t="shared" ca="1" si="14"/>
        <v>0</v>
      </c>
      <c r="D42" s="34">
        <f t="shared" ca="1" si="15"/>
        <v>0</v>
      </c>
      <c r="E42" s="30">
        <f ca="1">Table510074871261391524016[[#This Row],[Oczekiwane]]-Table510074871261391524016[[#This Row],[Rzeczywiste]]</f>
        <v>0</v>
      </c>
      <c r="F42" s="13" t="str">
        <f t="shared" ca="1" si="13"/>
        <v/>
      </c>
      <c r="H42" s="47" t="s">
        <v>215</v>
      </c>
      <c r="I42" s="47" t="s">
        <v>216</v>
      </c>
    </row>
    <row r="43" spans="1:9" x14ac:dyDescent="0.3">
      <c r="B43" s="11" t="s">
        <v>48</v>
      </c>
      <c r="C43" s="35">
        <f ca="1">SUM(C33:C42)</f>
        <v>0</v>
      </c>
      <c r="D43" s="35">
        <f ca="1">SUM(D33:D42)</f>
        <v>0</v>
      </c>
      <c r="E43" s="30">
        <f ca="1">Table510074871261391524016[[#This Row],[Oczekiwane]]-Table510074871261391524016[[#This Row],[Rzeczywiste]]</f>
        <v>0</v>
      </c>
      <c r="F43" s="12" t="str">
        <f ca="1">IFERROR(D43/C43,"")</f>
        <v/>
      </c>
      <c r="G43" s="11"/>
      <c r="H43" s="47" t="s">
        <v>217</v>
      </c>
      <c r="I43" s="47" t="s">
        <v>218</v>
      </c>
    </row>
    <row r="44" spans="1:9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H44" s="47" t="s">
        <v>219</v>
      </c>
      <c r="I44" s="47" t="s">
        <v>220</v>
      </c>
    </row>
    <row r="45" spans="1:9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 ca="1">SUM(C46:C50)</f>
        <v>0</v>
      </c>
      <c r="D45" s="34">
        <f ca="1">SUM(D46:D51)</f>
        <v>0</v>
      </c>
      <c r="E45" s="30">
        <f ca="1">Table610175881271401534117[[#This Row],[Oczekiwane]]-Table610175881271401534117[[#This Row],[Rzeczywiste]]</f>
        <v>0</v>
      </c>
      <c r="F45" s="13" t="str">
        <f t="shared" ref="F45:F64" ca="1" si="16">IFERROR(D45/C45,"")</f>
        <v/>
      </c>
      <c r="H45" s="47" t="s">
        <v>221</v>
      </c>
      <c r="I45" s="47" t="s">
        <v>222</v>
      </c>
    </row>
    <row r="46" spans="1:9" outlineLevel="1" x14ac:dyDescent="0.3">
      <c r="A46" s="1" t="str">
        <f>'[1]Categories Template'!A41</f>
        <v>III.2</v>
      </c>
      <c r="B46" t="str">
        <f>Kategorie!B41</f>
        <v>- Bilety</v>
      </c>
      <c r="C46" s="34">
        <f t="shared" ref="C46" ca="1" si="17">INDIRECT("'"&amp;$J$1&amp;"'!"&amp;H46)+INDIRECT("'"&amp;$K$1&amp;"'!"&amp;H46)+INDIRECT("'"&amp;$L$1&amp;"'!"&amp;H46)+INDIRECT("'"&amp;$M$1&amp;"'!"&amp;H46)+INDIRECT("'"&amp;$N$1&amp;"'!"&amp;H46)+INDIRECT("'"&amp;$O$1&amp;"'!"&amp;H46)+INDIRECT("'"&amp;$P$1&amp;"'!"&amp;H46)+INDIRECT("'"&amp;$Q$1&amp;"'!"&amp;H46)+INDIRECT("'"&amp;$R$1&amp;"'!"&amp;H46)+INDIRECT("'"&amp;$S$1&amp;"'!"&amp;H46)+INDIRECT("'"&amp;$T$1&amp;"'!"&amp;H46)+INDIRECT("'"&amp;$U$1&amp;"'!"&amp;H46)</f>
        <v>0</v>
      </c>
      <c r="D46" s="34">
        <f t="shared" ref="D46" ca="1" si="18">INDIRECT("'"&amp;$J$1&amp;"'!"&amp;I46)+INDIRECT("'"&amp;$K$1&amp;"'!"&amp;I46)+INDIRECT("'"&amp;$L$1&amp;"'!"&amp;I46)+INDIRECT("'"&amp;$M$1&amp;"'!"&amp;I46)+INDIRECT("'"&amp;$N$1&amp;"'!"&amp;I46)+INDIRECT("'"&amp;$O$1&amp;"'!"&amp;I46)+INDIRECT("'"&amp;$P$1&amp;"'!"&amp;I46)+INDIRECT("'"&amp;$Q$1&amp;"'!"&amp;I46)+INDIRECT("'"&amp;$R$1&amp;"'!"&amp;I46)+INDIRECT("'"&amp;$S$1&amp;"'!"&amp;I46)+INDIRECT("'"&amp;$T$1&amp;"'!"&amp;I46)+INDIRECT("'"&amp;$U$1&amp;"'!"&amp;I46)</f>
        <v>0</v>
      </c>
      <c r="E46" s="30">
        <f ca="1">Table610175881271401534117[[#This Row],[Oczekiwane]]-Table610175881271401534117[[#This Row],[Rzeczywiste]]</f>
        <v>0</v>
      </c>
      <c r="F46" s="13" t="str">
        <f t="shared" ca="1" si="16"/>
        <v/>
      </c>
      <c r="H46" s="47" t="s">
        <v>223</v>
      </c>
      <c r="I46" s="47" t="s">
        <v>224</v>
      </c>
    </row>
    <row r="47" spans="1:9" outlineLevel="1" x14ac:dyDescent="0.3">
      <c r="A47" s="1" t="str">
        <f>'[1]Categories Template'!A42</f>
        <v>III.3</v>
      </c>
      <c r="B47" t="str">
        <f>Kategorie!B42</f>
        <v>- Hotele</v>
      </c>
      <c r="C47" s="34">
        <f t="shared" ref="C47:C64" ca="1" si="19">INDIRECT("'"&amp;$J$1&amp;"'!"&amp;H47)+INDIRECT("'"&amp;$K$1&amp;"'!"&amp;H47)+INDIRECT("'"&amp;$L$1&amp;"'!"&amp;H47)+INDIRECT("'"&amp;$M$1&amp;"'!"&amp;H47)+INDIRECT("'"&amp;$N$1&amp;"'!"&amp;H47)+INDIRECT("'"&amp;$O$1&amp;"'!"&amp;H47)+INDIRECT("'"&amp;$P$1&amp;"'!"&amp;H47)+INDIRECT("'"&amp;$Q$1&amp;"'!"&amp;H47)+INDIRECT("'"&amp;$R$1&amp;"'!"&amp;H47)+INDIRECT("'"&amp;$S$1&amp;"'!"&amp;H47)+INDIRECT("'"&amp;$T$1&amp;"'!"&amp;H47)+INDIRECT("'"&amp;$U$1&amp;"'!"&amp;H47)</f>
        <v>0</v>
      </c>
      <c r="D47" s="34">
        <f t="shared" ref="D47:D64" ca="1" si="20">INDIRECT("'"&amp;$J$1&amp;"'!"&amp;I47)+INDIRECT("'"&amp;$K$1&amp;"'!"&amp;I47)+INDIRECT("'"&amp;$L$1&amp;"'!"&amp;I47)+INDIRECT("'"&amp;$M$1&amp;"'!"&amp;I47)+INDIRECT("'"&amp;$N$1&amp;"'!"&amp;I47)+INDIRECT("'"&amp;$O$1&amp;"'!"&amp;I47)+INDIRECT("'"&amp;$P$1&amp;"'!"&amp;I47)+INDIRECT("'"&amp;$Q$1&amp;"'!"&amp;I47)+INDIRECT("'"&amp;$R$1&amp;"'!"&amp;I47)+INDIRECT("'"&amp;$S$1&amp;"'!"&amp;I47)+INDIRECT("'"&amp;$T$1&amp;"'!"&amp;I47)+INDIRECT("'"&amp;$U$1&amp;"'!"&amp;I47)</f>
        <v>0</v>
      </c>
      <c r="E47" s="30">
        <f ca="1">Table610175881271401534117[[#This Row],[Oczekiwane]]-Table610175881271401534117[[#This Row],[Rzeczywiste]]</f>
        <v>0</v>
      </c>
      <c r="F47" s="13" t="str">
        <f t="shared" ca="1" si="16"/>
        <v/>
      </c>
      <c r="H47" s="47" t="s">
        <v>225</v>
      </c>
      <c r="I47" s="47" t="s">
        <v>226</v>
      </c>
    </row>
    <row r="48" spans="1:9" outlineLevel="1" x14ac:dyDescent="0.3">
      <c r="A48" s="1" t="str">
        <f>'[1]Categories Template'!A43</f>
        <v>III.4</v>
      </c>
      <c r="B48" t="str">
        <f>Kategorie!B43</f>
        <v>- Jedzenie</v>
      </c>
      <c r="C48" s="34">
        <f t="shared" ca="1" si="19"/>
        <v>0</v>
      </c>
      <c r="D48" s="34">
        <f t="shared" ca="1" si="20"/>
        <v>0</v>
      </c>
      <c r="E48" s="30">
        <f ca="1">Table610175881271401534117[[#This Row],[Oczekiwane]]-Table610175881271401534117[[#This Row],[Rzeczywiste]]</f>
        <v>0</v>
      </c>
      <c r="F48" s="13" t="str">
        <f t="shared" ca="1" si="16"/>
        <v/>
      </c>
      <c r="H48" s="47" t="s">
        <v>227</v>
      </c>
      <c r="I48" s="47" t="s">
        <v>228</v>
      </c>
    </row>
    <row r="49" spans="1: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f t="shared" ca="1" si="19"/>
        <v>0</v>
      </c>
      <c r="D49" s="34">
        <f t="shared" ca="1" si="20"/>
        <v>0</v>
      </c>
      <c r="E49" s="30">
        <f ca="1">Table610175881271401534117[[#This Row],[Oczekiwane]]-Table610175881271401534117[[#This Row],[Rzeczywiste]]</f>
        <v>0</v>
      </c>
      <c r="F49" s="13" t="str">
        <f t="shared" ca="1" si="16"/>
        <v/>
      </c>
      <c r="H49" s="47" t="s">
        <v>229</v>
      </c>
      <c r="I49" s="47" t="s">
        <v>230</v>
      </c>
    </row>
    <row r="50" spans="1:9" outlineLevel="1" x14ac:dyDescent="0.3">
      <c r="A50" s="1" t="str">
        <f>'[1]Categories Template'!A45</f>
        <v>III.6</v>
      </c>
      <c r="B50" t="str">
        <f>Kategorie!B45</f>
        <v>- Transport</v>
      </c>
      <c r="C50" s="34">
        <f t="shared" ca="1" si="19"/>
        <v>0</v>
      </c>
      <c r="D50" s="34">
        <f t="shared" ca="1" si="20"/>
        <v>0</v>
      </c>
      <c r="E50" s="30">
        <f ca="1">Table610175881271401534117[[#This Row],[Oczekiwane]]-Table610175881271401534117[[#This Row],[Rzeczywiste]]</f>
        <v>0</v>
      </c>
      <c r="F50" s="13" t="str">
        <f t="shared" ca="1" si="16"/>
        <v/>
      </c>
      <c r="H50" s="47" t="s">
        <v>231</v>
      </c>
      <c r="I50" s="47" t="s">
        <v>232</v>
      </c>
    </row>
    <row r="51" spans="1:9" outlineLevel="1" x14ac:dyDescent="0.3">
      <c r="A51" s="1" t="str">
        <f>'[1]Categories Template'!A46</f>
        <v>III.7</v>
      </c>
      <c r="B51" t="str">
        <f>Kategorie!B46</f>
        <v>- Inne</v>
      </c>
      <c r="C51" s="34">
        <f t="shared" ca="1" si="19"/>
        <v>0</v>
      </c>
      <c r="D51" s="34">
        <f t="shared" ca="1" si="20"/>
        <v>0</v>
      </c>
      <c r="E51" s="30">
        <f ca="1">Table610175881271401534117[[#This Row],[Oczekiwane]]-Table610175881271401534117[[#This Row],[Rzeczywiste]]</f>
        <v>0</v>
      </c>
      <c r="F51" s="13" t="str">
        <f t="shared" ca="1" si="16"/>
        <v/>
      </c>
      <c r="H51" s="47" t="s">
        <v>233</v>
      </c>
      <c r="I51" s="47" t="s">
        <v>234</v>
      </c>
    </row>
    <row r="52" spans="1:9" outlineLevel="1" x14ac:dyDescent="0.3">
      <c r="A52" s="1" t="str">
        <f>'[1]Categories Template'!A47</f>
        <v>III.8</v>
      </c>
      <c r="B52" t="str">
        <f>Kategorie!B47</f>
        <v>Alkohol</v>
      </c>
      <c r="C52" s="34">
        <f t="shared" ca="1" si="19"/>
        <v>0</v>
      </c>
      <c r="D52" s="34">
        <f t="shared" ca="1" si="20"/>
        <v>0</v>
      </c>
      <c r="E52" s="30">
        <f ca="1">Table610175881271401534117[[#This Row],[Oczekiwane]]-Table610175881271401534117[[#This Row],[Rzeczywiste]]</f>
        <v>0</v>
      </c>
      <c r="F52" s="13" t="str">
        <f t="shared" ca="1" si="16"/>
        <v/>
      </c>
      <c r="H52" s="47" t="s">
        <v>235</v>
      </c>
      <c r="I52" s="47" t="s">
        <v>236</v>
      </c>
    </row>
    <row r="53" spans="1: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f t="shared" ca="1" si="19"/>
        <v>0</v>
      </c>
      <c r="D53" s="34">
        <f t="shared" ca="1" si="20"/>
        <v>0</v>
      </c>
      <c r="E53" s="30">
        <f ca="1">Table610175881271401534117[[#This Row],[Oczekiwane]]-Table610175881271401534117[[#This Row],[Rzeczywiste]]</f>
        <v>0</v>
      </c>
      <c r="F53" s="13" t="str">
        <f t="shared" ca="1" si="16"/>
        <v/>
      </c>
      <c r="H53" s="47" t="s">
        <v>237</v>
      </c>
      <c r="I53" s="47" t="s">
        <v>238</v>
      </c>
    </row>
    <row r="54" spans="1:9" outlineLevel="1" x14ac:dyDescent="0.3">
      <c r="A54" s="1" t="str">
        <f>'[1]Categories Template'!A49</f>
        <v>III.10</v>
      </c>
      <c r="B54" t="str">
        <f>Kategorie!B49</f>
        <v>Prezenty</v>
      </c>
      <c r="C54" s="34">
        <f t="shared" ca="1" si="19"/>
        <v>0</v>
      </c>
      <c r="D54" s="34">
        <f t="shared" ca="1" si="20"/>
        <v>0</v>
      </c>
      <c r="E54" s="30">
        <f ca="1">Table610175881271401534117[[#This Row],[Oczekiwane]]-Table610175881271401534117[[#This Row],[Rzeczywiste]]</f>
        <v>0</v>
      </c>
      <c r="F54" s="13" t="str">
        <f t="shared" ca="1" si="16"/>
        <v/>
      </c>
      <c r="H54" s="47" t="s">
        <v>239</v>
      </c>
      <c r="I54" s="47" t="s">
        <v>240</v>
      </c>
    </row>
    <row r="55" spans="1:9" outlineLevel="1" x14ac:dyDescent="0.3">
      <c r="A55" s="1" t="str">
        <f>'[1]Categories Template'!A50</f>
        <v>III.11</v>
      </c>
      <c r="B55" t="str">
        <f>Kategorie!B50</f>
        <v>Koncerty</v>
      </c>
      <c r="C55" s="34">
        <f t="shared" ca="1" si="19"/>
        <v>0</v>
      </c>
      <c r="D55" s="34">
        <f t="shared" ca="1" si="20"/>
        <v>0</v>
      </c>
      <c r="E55" s="30">
        <f ca="1">Table610175881271401534117[[#This Row],[Oczekiwane]]-Table610175881271401534117[[#This Row],[Rzeczywiste]]</f>
        <v>0</v>
      </c>
      <c r="F55" s="13" t="str">
        <f t="shared" ca="1" si="16"/>
        <v/>
      </c>
      <c r="H55" s="47" t="s">
        <v>241</v>
      </c>
      <c r="I55" s="47" t="s">
        <v>242</v>
      </c>
    </row>
    <row r="56" spans="1:9" outlineLevel="1" x14ac:dyDescent="0.3">
      <c r="A56" s="1" t="str">
        <f>'[1]Categories Template'!A51</f>
        <v>III.12</v>
      </c>
      <c r="B56" t="str">
        <f>Kategorie!B51</f>
        <v>Filmy</v>
      </c>
      <c r="C56" s="34">
        <f t="shared" ca="1" si="19"/>
        <v>0</v>
      </c>
      <c r="D56" s="34">
        <f t="shared" ca="1" si="20"/>
        <v>0</v>
      </c>
      <c r="E56" s="30">
        <f ca="1">Table610175881271401534117[[#This Row],[Oczekiwane]]-Table610175881271401534117[[#This Row],[Rzeczywiste]]</f>
        <v>0</v>
      </c>
      <c r="F56" s="13" t="str">
        <f t="shared" ca="1" si="16"/>
        <v/>
      </c>
      <c r="H56" s="47" t="s">
        <v>243</v>
      </c>
      <c r="I56" s="47" t="s">
        <v>244</v>
      </c>
    </row>
    <row r="57" spans="1: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f t="shared" ca="1" si="19"/>
        <v>0</v>
      </c>
      <c r="D57" s="34">
        <f ca="1">INDIRECT("'"&amp;$J$1&amp;"'!"&amp;I57)+INDIRECT("'"&amp;$K$1&amp;"'!"&amp;I57)+INDIRECT("'"&amp;$L$1&amp;"'!"&amp;I57)+INDIRECT("'"&amp;$M$1&amp;"'!"&amp;I57)+INDIRECT("'"&amp;$N$1&amp;"'!"&amp;I57)+INDIRECT("'"&amp;$O$1&amp;"'!"&amp;I57)+INDIRECT("'"&amp;$P$1&amp;"'!"&amp;I57)+INDIRECT("'"&amp;$Q$1&amp;"'!"&amp;I57)+INDIRECT("'"&amp;$R$1&amp;"'!"&amp;I57)+INDIRECT("'"&amp;$S$1&amp;"'!"&amp;I57)+INDIRECT("'"&amp;$T$1&amp;"'!"&amp;I57)+INDIRECT("'"&amp;$U$1&amp;"'!"&amp;I57)</f>
        <v>0</v>
      </c>
      <c r="E57" s="30">
        <f ca="1">Table610175881271401534117[[#This Row],[Oczekiwane]]-Table610175881271401534117[[#This Row],[Rzeczywiste]]</f>
        <v>0</v>
      </c>
      <c r="F57" s="13" t="str">
        <f t="shared" ca="1" si="16"/>
        <v/>
      </c>
      <c r="H57" s="47" t="s">
        <v>245</v>
      </c>
      <c r="I57" s="47" t="s">
        <v>246</v>
      </c>
    </row>
    <row r="58" spans="1:9" outlineLevel="1" x14ac:dyDescent="0.3">
      <c r="A58" s="1" t="str">
        <f>'[1]Categories Template'!A53</f>
        <v>III.14</v>
      </c>
      <c r="B58" t="str">
        <f>Kategorie!B53</f>
        <v>Kosmetyki</v>
      </c>
      <c r="C58" s="34">
        <f t="shared" ca="1" si="19"/>
        <v>0</v>
      </c>
      <c r="D58" s="34">
        <f t="shared" ca="1" si="20"/>
        <v>0</v>
      </c>
      <c r="E58" s="30">
        <f ca="1">Table610175881271401534117[[#This Row],[Oczekiwane]]-Table610175881271401534117[[#This Row],[Rzeczywiste]]</f>
        <v>0</v>
      </c>
      <c r="F58" s="13" t="str">
        <f t="shared" ca="1" si="16"/>
        <v/>
      </c>
      <c r="H58" s="47" t="s">
        <v>247</v>
      </c>
      <c r="I58" s="47" t="s">
        <v>248</v>
      </c>
    </row>
    <row r="59" spans="1: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f t="shared" ca="1" si="19"/>
        <v>0</v>
      </c>
      <c r="D59" s="34">
        <f t="shared" ca="1" si="20"/>
        <v>0</v>
      </c>
      <c r="E59" s="30">
        <f ca="1">Table610175881271401534117[[#This Row],[Oczekiwane]]-Table610175881271401534117[[#This Row],[Rzeczywiste]]</f>
        <v>0</v>
      </c>
      <c r="F59" s="13" t="str">
        <f t="shared" ca="1" si="16"/>
        <v/>
      </c>
      <c r="H59" s="47" t="s">
        <v>249</v>
      </c>
      <c r="I59" s="47" t="s">
        <v>250</v>
      </c>
    </row>
    <row r="60" spans="1:9" outlineLevel="1" x14ac:dyDescent="0.3">
      <c r="A60" s="1" t="str">
        <f>'[1]Categories Template'!A55</f>
        <v>III.16</v>
      </c>
      <c r="B60" t="str">
        <f>Kategorie!B55</f>
        <v>Akcesoria</v>
      </c>
      <c r="C60" s="34">
        <f t="shared" ca="1" si="19"/>
        <v>0</v>
      </c>
      <c r="D60" s="34">
        <f t="shared" ca="1" si="20"/>
        <v>0</v>
      </c>
      <c r="E60" s="30">
        <f ca="1">Table610175881271401534117[[#This Row],[Oczekiwane]]-Table610175881271401534117[[#This Row],[Rzeczywiste]]</f>
        <v>0</v>
      </c>
      <c r="F60" s="13" t="str">
        <f t="shared" ca="1" si="16"/>
        <v/>
      </c>
      <c r="H60" s="47" t="s">
        <v>251</v>
      </c>
      <c r="I60" s="47" t="s">
        <v>252</v>
      </c>
    </row>
    <row r="61" spans="1: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f t="shared" ca="1" si="19"/>
        <v>0</v>
      </c>
      <c r="D61" s="34">
        <f t="shared" ca="1" si="20"/>
        <v>0</v>
      </c>
      <c r="E61" s="30">
        <f ca="1">Table610175881271401534117[[#This Row],[Oczekiwane]]-Table610175881271401534117[[#This Row],[Rzeczywiste]]</f>
        <v>0</v>
      </c>
      <c r="F61" s="13" t="str">
        <f t="shared" ca="1" si="16"/>
        <v/>
      </c>
      <c r="H61" s="47" t="s">
        <v>253</v>
      </c>
      <c r="I61" s="47" t="s">
        <v>254</v>
      </c>
    </row>
    <row r="62" spans="1:9" outlineLevel="1" x14ac:dyDescent="0.3">
      <c r="A62" s="1" t="str">
        <f>'[1]Categories Template'!A57</f>
        <v>III.18</v>
      </c>
      <c r="B62" t="str">
        <f>Kategorie!B57</f>
        <v>Inne</v>
      </c>
      <c r="C62" s="34">
        <f t="shared" ca="1" si="19"/>
        <v>0</v>
      </c>
      <c r="D62" s="34">
        <f t="shared" ca="1" si="20"/>
        <v>0</v>
      </c>
      <c r="E62" s="30">
        <f ca="1">Table610175881271401534117[[#This Row],[Oczekiwane]]-Table610175881271401534117[[#This Row],[Rzeczywiste]]</f>
        <v>0</v>
      </c>
      <c r="F62" s="13" t="str">
        <f t="shared" ca="1" si="16"/>
        <v/>
      </c>
      <c r="H62" s="47" t="s">
        <v>255</v>
      </c>
      <c r="I62" s="47" t="s">
        <v>256</v>
      </c>
    </row>
    <row r="63" spans="1:9" outlineLevel="1" x14ac:dyDescent="0.3">
      <c r="A63" s="1" t="str">
        <f>'[1]Categories Template'!A58</f>
        <v>III.19</v>
      </c>
      <c r="B63" t="str">
        <f>Kategorie!B58</f>
        <v>.</v>
      </c>
      <c r="C63" s="34">
        <f t="shared" ca="1" si="19"/>
        <v>0</v>
      </c>
      <c r="D63" s="34">
        <f t="shared" ca="1" si="20"/>
        <v>0</v>
      </c>
      <c r="E63" s="30">
        <f ca="1">Table610175881271401534117[[#This Row],[Oczekiwane]]-Table610175881271401534117[[#This Row],[Rzeczywiste]]</f>
        <v>0</v>
      </c>
      <c r="F63" s="13" t="str">
        <f ca="1">IFERROR(D63/C63,"")</f>
        <v/>
      </c>
      <c r="H63" s="47" t="s">
        <v>257</v>
      </c>
      <c r="I63" s="47" t="s">
        <v>258</v>
      </c>
    </row>
    <row r="64" spans="1:9" outlineLevel="1" x14ac:dyDescent="0.3">
      <c r="A64" s="1" t="str">
        <f>'[1]Categories Template'!A59</f>
        <v>III.20</v>
      </c>
      <c r="B64" t="str">
        <f>Kategorie!B59</f>
        <v>.</v>
      </c>
      <c r="C64" s="34">
        <f t="shared" ca="1" si="19"/>
        <v>0</v>
      </c>
      <c r="D64" s="34">
        <f t="shared" ca="1" si="20"/>
        <v>0</v>
      </c>
      <c r="E64" s="30">
        <f ca="1">Table610175881271401534117[[#This Row],[Oczekiwane]]-Table610175881271401534117[[#This Row],[Rzeczywiste]]</f>
        <v>0</v>
      </c>
      <c r="F64" s="13" t="str">
        <f t="shared" ca="1" si="16"/>
        <v/>
      </c>
      <c r="H64" s="47" t="s">
        <v>259</v>
      </c>
      <c r="I64" s="47" t="s">
        <v>260</v>
      </c>
    </row>
    <row r="65" spans="1:9" x14ac:dyDescent="0.3">
      <c r="B65" s="11" t="s">
        <v>48</v>
      </c>
      <c r="C65" s="35">
        <f ca="1">SUM(C46:C64)</f>
        <v>0</v>
      </c>
      <c r="D65" s="35">
        <f ca="1">SUM(D46:D64)</f>
        <v>0</v>
      </c>
      <c r="E65" s="30">
        <f ca="1">Table610175881271401534117[[#This Row],[Oczekiwane]]-Table610175881271401534117[[#This Row],[Rzeczywiste]]</f>
        <v>0</v>
      </c>
      <c r="F65" s="12" t="str">
        <f ca="1">IFERROR(D65/C65,"")</f>
        <v/>
      </c>
      <c r="G65" s="11"/>
      <c r="H65" s="47" t="s">
        <v>261</v>
      </c>
      <c r="I65" s="47" t="s">
        <v>262</v>
      </c>
    </row>
    <row r="66" spans="1: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H66" s="47" t="s">
        <v>263</v>
      </c>
      <c r="I66" s="47" t="s">
        <v>264</v>
      </c>
    </row>
    <row r="67" spans="1:9" outlineLevel="1" x14ac:dyDescent="0.3">
      <c r="A67" s="1" t="str">
        <f>'[1]Categories Template'!A62</f>
        <v>IV.1</v>
      </c>
      <c r="B67" t="str">
        <f>Kategorie!B62</f>
        <v>Karta miejska</v>
      </c>
      <c r="C67" s="34">
        <f t="shared" ref="C67" ca="1" si="21">INDIRECT("'"&amp;$J$1&amp;"'!"&amp;H67)+INDIRECT("'"&amp;$K$1&amp;"'!"&amp;H67)+INDIRECT("'"&amp;$L$1&amp;"'!"&amp;H67)+INDIRECT("'"&amp;$M$1&amp;"'!"&amp;H67)+INDIRECT("'"&amp;$N$1&amp;"'!"&amp;H67)+INDIRECT("'"&amp;$O$1&amp;"'!"&amp;H67)+INDIRECT("'"&amp;$P$1&amp;"'!"&amp;H67)+INDIRECT("'"&amp;$Q$1&amp;"'!"&amp;H67)+INDIRECT("'"&amp;$R$1&amp;"'!"&amp;H67)+INDIRECT("'"&amp;$S$1&amp;"'!"&amp;H67)+INDIRECT("'"&amp;$T$1&amp;"'!"&amp;H67)+INDIRECT("'"&amp;$U$1&amp;"'!"&amp;H67)</f>
        <v>0</v>
      </c>
      <c r="D67" s="34">
        <f t="shared" ref="D67" ca="1" si="22">INDIRECT("'"&amp;$J$1&amp;"'!"&amp;I67)+INDIRECT("'"&amp;$K$1&amp;"'!"&amp;I67)+INDIRECT("'"&amp;$L$1&amp;"'!"&amp;I67)+INDIRECT("'"&amp;$M$1&amp;"'!"&amp;I67)+INDIRECT("'"&amp;$N$1&amp;"'!"&amp;I67)+INDIRECT("'"&amp;$O$1&amp;"'!"&amp;I67)+INDIRECT("'"&amp;$P$1&amp;"'!"&amp;I67)+INDIRECT("'"&amp;$Q$1&amp;"'!"&amp;I67)+INDIRECT("'"&amp;$R$1&amp;"'!"&amp;I67)+INDIRECT("'"&amp;$S$1&amp;"'!"&amp;I67)+INDIRECT("'"&amp;$T$1&amp;"'!"&amp;I67)+INDIRECT("'"&amp;$U$1&amp;"'!"&amp;I67)</f>
        <v>0</v>
      </c>
      <c r="E67" s="30">
        <f ca="1">Table710276891281411544218[[#This Row],[Oczekiwane]]-Table710276891281411544218[[#This Row],[Rzeczywiste]]</f>
        <v>0</v>
      </c>
      <c r="F67" s="13" t="str">
        <f t="shared" ref="F67:F71" ca="1" si="23">IFERROR(D67/C67,"")</f>
        <v/>
      </c>
      <c r="H67" s="47" t="s">
        <v>265</v>
      </c>
      <c r="I67" s="47" t="s">
        <v>266</v>
      </c>
    </row>
    <row r="68" spans="1:9" outlineLevel="1" x14ac:dyDescent="0.3">
      <c r="A68" s="1" t="str">
        <f>'[1]Categories Template'!A63</f>
        <v>IV.2</v>
      </c>
      <c r="B68" t="str">
        <f>Kategorie!B63</f>
        <v>Taxi / Uber</v>
      </c>
      <c r="C68" s="34">
        <f t="shared" ref="C68:C71" ca="1" si="24">INDIRECT("'"&amp;$J$1&amp;"'!"&amp;H68)+INDIRECT("'"&amp;$K$1&amp;"'!"&amp;H68)+INDIRECT("'"&amp;$L$1&amp;"'!"&amp;H68)+INDIRECT("'"&amp;$M$1&amp;"'!"&amp;H68)+INDIRECT("'"&amp;$N$1&amp;"'!"&amp;H68)+INDIRECT("'"&amp;$O$1&amp;"'!"&amp;H68)+INDIRECT("'"&amp;$P$1&amp;"'!"&amp;H68)+INDIRECT("'"&amp;$Q$1&amp;"'!"&amp;H68)+INDIRECT("'"&amp;$R$1&amp;"'!"&amp;H68)+INDIRECT("'"&amp;$S$1&amp;"'!"&amp;H68)+INDIRECT("'"&amp;$T$1&amp;"'!"&amp;H68)+INDIRECT("'"&amp;$U$1&amp;"'!"&amp;H68)</f>
        <v>0</v>
      </c>
      <c r="D68" s="34">
        <f t="shared" ref="D68:D71" ca="1" si="25">INDIRECT("'"&amp;$J$1&amp;"'!"&amp;I68)+INDIRECT("'"&amp;$K$1&amp;"'!"&amp;I68)+INDIRECT("'"&amp;$L$1&amp;"'!"&amp;I68)+INDIRECT("'"&amp;$M$1&amp;"'!"&amp;I68)+INDIRECT("'"&amp;$N$1&amp;"'!"&amp;I68)+INDIRECT("'"&amp;$O$1&amp;"'!"&amp;I68)+INDIRECT("'"&amp;$P$1&amp;"'!"&amp;I68)+INDIRECT("'"&amp;$Q$1&amp;"'!"&amp;I68)+INDIRECT("'"&amp;$R$1&amp;"'!"&amp;I68)+INDIRECT("'"&amp;$S$1&amp;"'!"&amp;I68)+INDIRECT("'"&amp;$T$1&amp;"'!"&amp;I68)+INDIRECT("'"&amp;$U$1&amp;"'!"&amp;I68)</f>
        <v>0</v>
      </c>
      <c r="E68" s="30">
        <f ca="1">Table710276891281411544218[[#This Row],[Oczekiwane]]-Table710276891281411544218[[#This Row],[Rzeczywiste]]</f>
        <v>0</v>
      </c>
      <c r="F68" s="13" t="str">
        <f t="shared" ca="1" si="23"/>
        <v/>
      </c>
      <c r="H68" s="47" t="s">
        <v>267</v>
      </c>
      <c r="I68" s="47" t="s">
        <v>268</v>
      </c>
    </row>
    <row r="69" spans="1:9" outlineLevel="1" x14ac:dyDescent="0.3">
      <c r="A69" s="1" t="str">
        <f>'[1]Categories Template'!A64</f>
        <v>IV.3</v>
      </c>
      <c r="B69" t="str">
        <f>Kategorie!B64</f>
        <v>Inne</v>
      </c>
      <c r="C69" s="34">
        <f t="shared" ca="1" si="24"/>
        <v>0</v>
      </c>
      <c r="D69" s="34">
        <f t="shared" ca="1" si="25"/>
        <v>0</v>
      </c>
      <c r="E69" s="30">
        <f ca="1">Table710276891281411544218[[#This Row],[Oczekiwane]]-Table710276891281411544218[[#This Row],[Rzeczywiste]]</f>
        <v>0</v>
      </c>
      <c r="F69" s="13" t="str">
        <f t="shared" ca="1" si="23"/>
        <v/>
      </c>
      <c r="H69" s="47" t="s">
        <v>269</v>
      </c>
      <c r="I69" s="47" t="s">
        <v>270</v>
      </c>
    </row>
    <row r="70" spans="1:9" outlineLevel="1" x14ac:dyDescent="0.3">
      <c r="A70" s="1" t="str">
        <f>'[1]Categories Template'!A65</f>
        <v>IV.4</v>
      </c>
      <c r="B70" t="str">
        <f>Kategorie!B65</f>
        <v>.</v>
      </c>
      <c r="C70" s="34">
        <f t="shared" ca="1" si="24"/>
        <v>0</v>
      </c>
      <c r="D70" s="34">
        <f t="shared" ca="1" si="25"/>
        <v>0</v>
      </c>
      <c r="E70" s="30">
        <f ca="1">Table710276891281411544218[[#This Row],[Oczekiwane]]-Table710276891281411544218[[#This Row],[Rzeczywiste]]</f>
        <v>0</v>
      </c>
      <c r="F70" s="13" t="str">
        <f ca="1">IFERROR(D70/C70,"")</f>
        <v/>
      </c>
      <c r="H70" s="47" t="s">
        <v>271</v>
      </c>
      <c r="I70" s="47" t="s">
        <v>272</v>
      </c>
    </row>
    <row r="71" spans="1:9" outlineLevel="1" x14ac:dyDescent="0.3">
      <c r="A71" s="1" t="str">
        <f>'[1]Categories Template'!A66</f>
        <v>IV.5</v>
      </c>
      <c r="B71" t="str">
        <f>Kategorie!B66</f>
        <v>.</v>
      </c>
      <c r="C71" s="34">
        <f t="shared" ca="1" si="24"/>
        <v>0</v>
      </c>
      <c r="D71" s="34">
        <f t="shared" ca="1" si="25"/>
        <v>0</v>
      </c>
      <c r="E71" s="30">
        <f ca="1">Table710276891281411544218[[#This Row],[Oczekiwane]]-Table710276891281411544218[[#This Row],[Rzeczywiste]]</f>
        <v>0</v>
      </c>
      <c r="F71" s="13" t="str">
        <f t="shared" ca="1" si="23"/>
        <v/>
      </c>
      <c r="H71" s="47" t="s">
        <v>273</v>
      </c>
      <c r="I71" s="47" t="s">
        <v>274</v>
      </c>
    </row>
    <row r="72" spans="1:9" x14ac:dyDescent="0.3">
      <c r="B72" s="11" t="s">
        <v>48</v>
      </c>
      <c r="C72" s="35">
        <f ca="1">SUM(C67:C71)</f>
        <v>0</v>
      </c>
      <c r="D72" s="35">
        <f ca="1">SUM(D67:D71)</f>
        <v>0</v>
      </c>
      <c r="E72" s="30">
        <f ca="1">Table710276891281411544218[[#This Row],[Oczekiwane]]-Table710276891281411544218[[#This Row],[Rzeczywiste]]</f>
        <v>0</v>
      </c>
      <c r="F72" s="12" t="str">
        <f ca="1">IFERROR(D72/C72,"")</f>
        <v/>
      </c>
      <c r="G72" s="11"/>
      <c r="H72" s="47" t="s">
        <v>275</v>
      </c>
      <c r="I72" s="47" t="s">
        <v>276</v>
      </c>
    </row>
    <row r="73" spans="1: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H73" s="47" t="s">
        <v>277</v>
      </c>
      <c r="I73" s="47" t="s">
        <v>278</v>
      </c>
    </row>
    <row r="74" spans="1:9" outlineLevel="1" x14ac:dyDescent="0.3">
      <c r="A74" s="1" t="str">
        <f>'[1]Categories Template'!A69</f>
        <v>V.1</v>
      </c>
      <c r="B74" t="str">
        <f>Kategorie!B69</f>
        <v>Zdrowie</v>
      </c>
      <c r="C74" s="34">
        <f t="shared" ref="C74" ca="1" si="26">INDIRECT("'"&amp;$J$1&amp;"'!"&amp;H74)+INDIRECT("'"&amp;$K$1&amp;"'!"&amp;H74)+INDIRECT("'"&amp;$L$1&amp;"'!"&amp;H74)+INDIRECT("'"&amp;$M$1&amp;"'!"&amp;H74)+INDIRECT("'"&amp;$N$1&amp;"'!"&amp;H74)+INDIRECT("'"&amp;$O$1&amp;"'!"&amp;H74)+INDIRECT("'"&amp;$P$1&amp;"'!"&amp;H74)+INDIRECT("'"&amp;$Q$1&amp;"'!"&amp;H74)+INDIRECT("'"&amp;$R$1&amp;"'!"&amp;H74)+INDIRECT("'"&amp;$S$1&amp;"'!"&amp;H74)+INDIRECT("'"&amp;$T$1&amp;"'!"&amp;H74)+INDIRECT("'"&amp;$U$1&amp;"'!"&amp;H74)</f>
        <v>0</v>
      </c>
      <c r="D74" s="34">
        <f t="shared" ref="D74" ca="1" si="27">INDIRECT("'"&amp;$J$1&amp;"'!"&amp;I74)+INDIRECT("'"&amp;$K$1&amp;"'!"&amp;I74)+INDIRECT("'"&amp;$L$1&amp;"'!"&amp;I74)+INDIRECT("'"&amp;$M$1&amp;"'!"&amp;I74)+INDIRECT("'"&amp;$N$1&amp;"'!"&amp;I74)+INDIRECT("'"&amp;$O$1&amp;"'!"&amp;I74)+INDIRECT("'"&amp;$P$1&amp;"'!"&amp;I74)+INDIRECT("'"&amp;$Q$1&amp;"'!"&amp;I74)+INDIRECT("'"&amp;$R$1&amp;"'!"&amp;I74)+INDIRECT("'"&amp;$S$1&amp;"'!"&amp;I74)+INDIRECT("'"&amp;$T$1&amp;"'!"&amp;I74)+INDIRECT("'"&amp;$U$1&amp;"'!"&amp;I74)</f>
        <v>0</v>
      </c>
      <c r="E74" s="30">
        <f ca="1">Table810377901291421554319[[#This Row],[Oczekiwane]]-Table810377901291421554319[[#This Row],[Rzeczywiste]]</f>
        <v>0</v>
      </c>
      <c r="F74" s="13" t="str">
        <f t="shared" ref="F74:F79" ca="1" si="28">IFERROR(D74/C74,"")</f>
        <v/>
      </c>
      <c r="H74" s="47" t="s">
        <v>279</v>
      </c>
      <c r="I74" s="47" t="s">
        <v>280</v>
      </c>
    </row>
    <row r="75" spans="1:9" outlineLevel="1" x14ac:dyDescent="0.3">
      <c r="A75" s="1" t="str">
        <f>'[1]Categories Template'!A70</f>
        <v>V.2</v>
      </c>
      <c r="B75" t="str">
        <f>Kategorie!B70</f>
        <v>Inne</v>
      </c>
      <c r="C75" s="34">
        <f t="shared" ref="C75:C78" ca="1" si="29">INDIRECT("'"&amp;$J$1&amp;"'!"&amp;H75)+INDIRECT("'"&amp;$K$1&amp;"'!"&amp;H75)+INDIRECT("'"&amp;$L$1&amp;"'!"&amp;H75)+INDIRECT("'"&amp;$M$1&amp;"'!"&amp;H75)+INDIRECT("'"&amp;$N$1&amp;"'!"&amp;H75)+INDIRECT("'"&amp;$O$1&amp;"'!"&amp;H75)+INDIRECT("'"&amp;$P$1&amp;"'!"&amp;H75)+INDIRECT("'"&amp;$Q$1&amp;"'!"&amp;H75)+INDIRECT("'"&amp;$R$1&amp;"'!"&amp;H75)+INDIRECT("'"&amp;$S$1&amp;"'!"&amp;H75)+INDIRECT("'"&amp;$T$1&amp;"'!"&amp;H75)+INDIRECT("'"&amp;$U$1&amp;"'!"&amp;H75)</f>
        <v>0</v>
      </c>
      <c r="D75" s="34">
        <f t="shared" ref="D75:D78" ca="1" si="30">INDIRECT("'"&amp;$J$1&amp;"'!"&amp;I75)+INDIRECT("'"&amp;$K$1&amp;"'!"&amp;I75)+INDIRECT("'"&amp;$L$1&amp;"'!"&amp;I75)+INDIRECT("'"&amp;$M$1&amp;"'!"&amp;I75)+INDIRECT("'"&amp;$N$1&amp;"'!"&amp;I75)+INDIRECT("'"&amp;$O$1&amp;"'!"&amp;I75)+INDIRECT("'"&amp;$P$1&amp;"'!"&amp;I75)+INDIRECT("'"&amp;$Q$1&amp;"'!"&amp;I75)+INDIRECT("'"&amp;$R$1&amp;"'!"&amp;I75)+INDIRECT("'"&amp;$S$1&amp;"'!"&amp;I75)+INDIRECT("'"&amp;$T$1&amp;"'!"&amp;I75)+INDIRECT("'"&amp;$U$1&amp;"'!"&amp;I75)</f>
        <v>0</v>
      </c>
      <c r="E75" s="30">
        <f ca="1">Table810377901291421554319[[#This Row],[Oczekiwane]]-Table810377901291421554319[[#This Row],[Rzeczywiste]]</f>
        <v>0</v>
      </c>
      <c r="F75" s="13" t="str">
        <f t="shared" ca="1" si="28"/>
        <v/>
      </c>
      <c r="H75" s="47" t="s">
        <v>281</v>
      </c>
      <c r="I75" s="47" t="s">
        <v>282</v>
      </c>
    </row>
    <row r="76" spans="1:9" outlineLevel="1" x14ac:dyDescent="0.3">
      <c r="A76" s="1" t="str">
        <f>'[1]Categories Template'!A71</f>
        <v>V.3</v>
      </c>
      <c r="B76" t="str">
        <f>Kategorie!B71</f>
        <v>.</v>
      </c>
      <c r="C76" s="34">
        <f t="shared" ca="1" si="29"/>
        <v>0</v>
      </c>
      <c r="D76" s="34">
        <f t="shared" ca="1" si="30"/>
        <v>0</v>
      </c>
      <c r="E76" s="30">
        <f ca="1">Table810377901291421554319[[#This Row],[Oczekiwane]]-Table810377901291421554319[[#This Row],[Rzeczywiste]]</f>
        <v>0</v>
      </c>
      <c r="F76" s="13" t="str">
        <f t="shared" ca="1" si="28"/>
        <v/>
      </c>
      <c r="H76" s="47" t="s">
        <v>283</v>
      </c>
      <c r="I76" s="47" t="s">
        <v>284</v>
      </c>
    </row>
    <row r="77" spans="1:9" outlineLevel="1" x14ac:dyDescent="0.3">
      <c r="A77" s="1" t="str">
        <f>'[1]Categories Template'!A72</f>
        <v>V.4</v>
      </c>
      <c r="B77" t="str">
        <f>Kategorie!B72</f>
        <v>.</v>
      </c>
      <c r="C77" s="34">
        <f t="shared" ca="1" si="29"/>
        <v>0</v>
      </c>
      <c r="D77" s="34">
        <f t="shared" ca="1" si="30"/>
        <v>0</v>
      </c>
      <c r="E77" s="30">
        <f ca="1">Table810377901291421554319[[#This Row],[Oczekiwane]]-Table810377901291421554319[[#This Row],[Rzeczywiste]]</f>
        <v>0</v>
      </c>
      <c r="F77" s="13" t="str">
        <f t="shared" ca="1" si="28"/>
        <v/>
      </c>
      <c r="H77" s="47" t="s">
        <v>285</v>
      </c>
      <c r="I77" s="47" t="s">
        <v>286</v>
      </c>
    </row>
    <row r="78" spans="1:9" outlineLevel="1" x14ac:dyDescent="0.3">
      <c r="A78" s="1" t="str">
        <f>'[1]Categories Template'!A73</f>
        <v>V.5</v>
      </c>
      <c r="B78" t="str">
        <f>Kategorie!B73</f>
        <v>.</v>
      </c>
      <c r="C78" s="34">
        <f t="shared" ca="1" si="29"/>
        <v>0</v>
      </c>
      <c r="D78" s="34">
        <f t="shared" ca="1" si="30"/>
        <v>0</v>
      </c>
      <c r="E78" s="30">
        <f ca="1">Table810377901291421554319[[#This Row],[Oczekiwane]]-Table810377901291421554319[[#This Row],[Rzeczywiste]]</f>
        <v>0</v>
      </c>
      <c r="F78" s="13" t="str">
        <f t="shared" ca="1" si="28"/>
        <v/>
      </c>
      <c r="H78" s="47" t="s">
        <v>287</v>
      </c>
      <c r="I78" s="47" t="s">
        <v>288</v>
      </c>
    </row>
    <row r="79" spans="1:9" x14ac:dyDescent="0.3">
      <c r="B79" s="11" t="s">
        <v>48</v>
      </c>
      <c r="C79" s="35">
        <f ca="1">SUM(C74:C78)</f>
        <v>0</v>
      </c>
      <c r="D79" s="35">
        <f ca="1">SUM(D74:D78)</f>
        <v>0</v>
      </c>
      <c r="E79" s="30">
        <f ca="1">Table810377901291421554319[[#This Row],[Oczekiwane]]-Table810377901291421554319[[#This Row],[Rzeczywiste]]</f>
        <v>0</v>
      </c>
      <c r="F79" s="12" t="str">
        <f t="shared" ca="1" si="28"/>
        <v/>
      </c>
      <c r="G79" s="11"/>
      <c r="H79" s="47" t="s">
        <v>289</v>
      </c>
      <c r="I79" s="47" t="s">
        <v>290</v>
      </c>
    </row>
    <row r="80" spans="1: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H80" s="47" t="s">
        <v>291</v>
      </c>
      <c r="I80" s="47" t="s">
        <v>292</v>
      </c>
    </row>
    <row r="81" spans="1:9" x14ac:dyDescent="0.3">
      <c r="A81" s="1" t="str">
        <f>'[1]Categories Template'!A76</f>
        <v>VI.1</v>
      </c>
      <c r="B81" t="str">
        <f>Kategorie!B76</f>
        <v>Fundusz awaryjny</v>
      </c>
      <c r="C81" s="34">
        <f t="shared" ref="C81" ca="1" si="31">INDIRECT("'"&amp;$J$1&amp;"'!"&amp;H81)+INDIRECT("'"&amp;$K$1&amp;"'!"&amp;H81)+INDIRECT("'"&amp;$L$1&amp;"'!"&amp;H81)+INDIRECT("'"&amp;$M$1&amp;"'!"&amp;H81)+INDIRECT("'"&amp;$N$1&amp;"'!"&amp;H81)+INDIRECT("'"&amp;$O$1&amp;"'!"&amp;H81)+INDIRECT("'"&amp;$P$1&amp;"'!"&amp;H81)+INDIRECT("'"&amp;$Q$1&amp;"'!"&amp;H81)+INDIRECT("'"&amp;$R$1&amp;"'!"&amp;H81)+INDIRECT("'"&amp;$S$1&amp;"'!"&amp;H81)+INDIRECT("'"&amp;$T$1&amp;"'!"&amp;H81)+INDIRECT("'"&amp;$U$1&amp;"'!"&amp;H81)</f>
        <v>0</v>
      </c>
      <c r="D81" s="34">
        <f t="shared" ref="D81" ca="1" si="32">INDIRECT("'"&amp;$J$1&amp;"'!"&amp;I81)+INDIRECT("'"&amp;$K$1&amp;"'!"&amp;I81)+INDIRECT("'"&amp;$L$1&amp;"'!"&amp;I81)+INDIRECT("'"&amp;$M$1&amp;"'!"&amp;I81)+INDIRECT("'"&amp;$N$1&amp;"'!"&amp;I81)+INDIRECT("'"&amp;$O$1&amp;"'!"&amp;I81)+INDIRECT("'"&amp;$P$1&amp;"'!"&amp;I81)+INDIRECT("'"&amp;$Q$1&amp;"'!"&amp;I81)+INDIRECT("'"&amp;$R$1&amp;"'!"&amp;I81)+INDIRECT("'"&amp;$S$1&amp;"'!"&amp;I81)+INDIRECT("'"&amp;$T$1&amp;"'!"&amp;I81)+INDIRECT("'"&amp;$U$1&amp;"'!"&amp;I81)</f>
        <v>0</v>
      </c>
      <c r="E81" s="30">
        <f ca="1">Table5100748712613915240327[[#This Row],[Oczekiwane]]-Table5100748712613915240327[[#This Row],[Rzeczywiste]]</f>
        <v>0</v>
      </c>
      <c r="F81" s="13" t="str">
        <f t="shared" ref="F81:F88" ca="1" si="33">IFERROR(D81/C81,"")</f>
        <v/>
      </c>
      <c r="H81" s="47" t="s">
        <v>293</v>
      </c>
      <c r="I81" s="47" t="s">
        <v>294</v>
      </c>
    </row>
    <row r="82" spans="1:9" x14ac:dyDescent="0.3">
      <c r="A82" s="1" t="str">
        <f>'[1]Categories Template'!A77</f>
        <v>VI.2</v>
      </c>
      <c r="B82" t="str">
        <f>Kategorie!B77</f>
        <v>Emerytura</v>
      </c>
      <c r="C82" s="34">
        <f t="shared" ref="C82:C90" ca="1" si="34">INDIRECT("'"&amp;$J$1&amp;"'!"&amp;H82)+INDIRECT("'"&amp;$K$1&amp;"'!"&amp;H82)+INDIRECT("'"&amp;$L$1&amp;"'!"&amp;H82)+INDIRECT("'"&amp;$M$1&amp;"'!"&amp;H82)+INDIRECT("'"&amp;$N$1&amp;"'!"&amp;H82)+INDIRECT("'"&amp;$O$1&amp;"'!"&amp;H82)+INDIRECT("'"&amp;$P$1&amp;"'!"&amp;H82)+INDIRECT("'"&amp;$Q$1&amp;"'!"&amp;H82)+INDIRECT("'"&amp;$R$1&amp;"'!"&amp;H82)+INDIRECT("'"&amp;$S$1&amp;"'!"&amp;H82)+INDIRECT("'"&amp;$T$1&amp;"'!"&amp;H82)+INDIRECT("'"&amp;$U$1&amp;"'!"&amp;H82)</f>
        <v>0</v>
      </c>
      <c r="D82" s="34">
        <f t="shared" ref="D82:D90" ca="1" si="35">INDIRECT("'"&amp;$J$1&amp;"'!"&amp;I82)+INDIRECT("'"&amp;$K$1&amp;"'!"&amp;I82)+INDIRECT("'"&amp;$L$1&amp;"'!"&amp;I82)+INDIRECT("'"&amp;$M$1&amp;"'!"&amp;I82)+INDIRECT("'"&amp;$N$1&amp;"'!"&amp;I82)+INDIRECT("'"&amp;$O$1&amp;"'!"&amp;I82)+INDIRECT("'"&amp;$P$1&amp;"'!"&amp;I82)+INDIRECT("'"&amp;$Q$1&amp;"'!"&amp;I82)+INDIRECT("'"&amp;$R$1&amp;"'!"&amp;I82)+INDIRECT("'"&amp;$S$1&amp;"'!"&amp;I82)+INDIRECT("'"&amp;$T$1&amp;"'!"&amp;I82)+INDIRECT("'"&amp;$U$1&amp;"'!"&amp;I82)</f>
        <v>0</v>
      </c>
      <c r="E82" s="30">
        <f ca="1">Table5100748712613915240327[[#This Row],[Oczekiwane]]-Table5100748712613915240327[[#This Row],[Rzeczywiste]]</f>
        <v>0</v>
      </c>
      <c r="F82" s="13" t="str">
        <f t="shared" ca="1" si="33"/>
        <v/>
      </c>
      <c r="H82" s="47" t="s">
        <v>295</v>
      </c>
      <c r="I82" s="47" t="s">
        <v>296</v>
      </c>
    </row>
    <row r="83" spans="1:9" x14ac:dyDescent="0.3">
      <c r="A83" s="1" t="str">
        <f>'[1]Categories Template'!A78</f>
        <v>VI.3</v>
      </c>
      <c r="B83" t="str">
        <f>Kategorie!B78</f>
        <v>Ślub</v>
      </c>
      <c r="C83" s="34">
        <f t="shared" ca="1" si="34"/>
        <v>0</v>
      </c>
      <c r="D83" s="34">
        <f t="shared" ca="1" si="35"/>
        <v>0</v>
      </c>
      <c r="E83" s="30">
        <f ca="1">Table5100748712613915240327[[#This Row],[Oczekiwane]]-Table5100748712613915240327[[#This Row],[Rzeczywiste]]</f>
        <v>0</v>
      </c>
      <c r="F83" s="13" t="str">
        <f t="shared" ca="1" si="33"/>
        <v/>
      </c>
      <c r="H83" s="47" t="s">
        <v>297</v>
      </c>
      <c r="I83" s="47" t="s">
        <v>298</v>
      </c>
    </row>
    <row r="84" spans="1:9" x14ac:dyDescent="0.3">
      <c r="A84" s="1" t="str">
        <f>'[1]Categories Template'!A79</f>
        <v>VI.4</v>
      </c>
      <c r="B84" t="str">
        <f>Kategorie!B79</f>
        <v>Podatki</v>
      </c>
      <c r="C84" s="34">
        <f t="shared" ca="1" si="34"/>
        <v>0</v>
      </c>
      <c r="D84" s="34">
        <f t="shared" ca="1" si="35"/>
        <v>0</v>
      </c>
      <c r="E84" s="30">
        <f ca="1">Table5100748712613915240327[[#This Row],[Oczekiwane]]-Table5100748712613915240327[[#This Row],[Rzeczywiste]]</f>
        <v>0</v>
      </c>
      <c r="F84" s="13" t="str">
        <f t="shared" ca="1" si="33"/>
        <v/>
      </c>
      <c r="H84" s="47" t="s">
        <v>299</v>
      </c>
      <c r="I84" s="47" t="s">
        <v>300</v>
      </c>
    </row>
    <row r="85" spans="1:9" x14ac:dyDescent="0.3">
      <c r="A85" s="1" t="str">
        <f>'[1]Categories Template'!A80</f>
        <v>VI.5</v>
      </c>
      <c r="B85" t="str">
        <f>Kategorie!B80</f>
        <v>.</v>
      </c>
      <c r="C85" s="34">
        <f t="shared" ca="1" si="34"/>
        <v>0</v>
      </c>
      <c r="D85" s="34">
        <f t="shared" ca="1" si="35"/>
        <v>0</v>
      </c>
      <c r="E85" s="30">
        <f ca="1">Table5100748712613915240327[[#This Row],[Oczekiwane]]-Table5100748712613915240327[[#This Row],[Rzeczywiste]]</f>
        <v>0</v>
      </c>
      <c r="F85" s="13" t="str">
        <f t="shared" ca="1" si="33"/>
        <v/>
      </c>
      <c r="H85" s="47" t="s">
        <v>301</v>
      </c>
      <c r="I85" s="47" t="s">
        <v>302</v>
      </c>
    </row>
    <row r="86" spans="1:9" x14ac:dyDescent="0.3">
      <c r="A86" s="1" t="str">
        <f>'[1]Categories Template'!A81</f>
        <v>VI.6</v>
      </c>
      <c r="B86" t="str">
        <f>Kategorie!B81</f>
        <v>.</v>
      </c>
      <c r="C86" s="34">
        <f t="shared" ca="1" si="34"/>
        <v>0</v>
      </c>
      <c r="D86" s="34">
        <f t="shared" ca="1" si="35"/>
        <v>0</v>
      </c>
      <c r="E86" s="30">
        <f ca="1">Table5100748712613915240327[[#This Row],[Oczekiwane]]-Table5100748712613915240327[[#This Row],[Rzeczywiste]]</f>
        <v>0</v>
      </c>
      <c r="F86" s="13" t="str">
        <f t="shared" ca="1" si="33"/>
        <v/>
      </c>
      <c r="H86" s="47" t="s">
        <v>303</v>
      </c>
      <c r="I86" s="47" t="s">
        <v>304</v>
      </c>
    </row>
    <row r="87" spans="1:9" x14ac:dyDescent="0.3">
      <c r="A87" s="1" t="str">
        <f>'[1]Categories Template'!A82</f>
        <v>VI.7</v>
      </c>
      <c r="B87" t="str">
        <f>Kategorie!B82</f>
        <v>.</v>
      </c>
      <c r="C87" s="34">
        <f t="shared" ca="1" si="34"/>
        <v>0</v>
      </c>
      <c r="D87" s="34">
        <f t="shared" ca="1" si="35"/>
        <v>0</v>
      </c>
      <c r="E87" s="30">
        <f ca="1">Table5100748712613915240327[[#This Row],[Oczekiwane]]-Table5100748712613915240327[[#This Row],[Rzeczywiste]]</f>
        <v>0</v>
      </c>
      <c r="F87" s="13" t="str">
        <f t="shared" ca="1" si="33"/>
        <v/>
      </c>
      <c r="H87" s="47" t="s">
        <v>305</v>
      </c>
      <c r="I87" s="47" t="s">
        <v>306</v>
      </c>
    </row>
    <row r="88" spans="1:9" x14ac:dyDescent="0.3">
      <c r="A88" s="1" t="str">
        <f>'[1]Categories Template'!A83</f>
        <v>VI.8</v>
      </c>
      <c r="B88" t="str">
        <f>Kategorie!B83</f>
        <v>.</v>
      </c>
      <c r="C88" s="34">
        <f t="shared" ca="1" si="34"/>
        <v>0</v>
      </c>
      <c r="D88" s="34">
        <f t="shared" ca="1" si="35"/>
        <v>0</v>
      </c>
      <c r="E88" s="30">
        <f ca="1">Table5100748712613915240327[[#This Row],[Oczekiwane]]-Table5100748712613915240327[[#This Row],[Rzeczywiste]]</f>
        <v>0</v>
      </c>
      <c r="F88" s="13" t="str">
        <f t="shared" ca="1" si="33"/>
        <v/>
      </c>
      <c r="H88" s="47" t="s">
        <v>307</v>
      </c>
      <c r="I88" s="47" t="s">
        <v>308</v>
      </c>
    </row>
    <row r="89" spans="1:9" x14ac:dyDescent="0.3">
      <c r="A89" s="1" t="str">
        <f>'[1]Categories Template'!A84</f>
        <v>VI.9</v>
      </c>
      <c r="B89" t="str">
        <f>Kategorie!B84</f>
        <v>.</v>
      </c>
      <c r="C89" s="34">
        <f t="shared" ca="1" si="34"/>
        <v>0</v>
      </c>
      <c r="D89" s="34">
        <f t="shared" ca="1" si="35"/>
        <v>0</v>
      </c>
      <c r="E89" s="30">
        <f ca="1">Table5100748712613915240327[[#This Row],[Oczekiwane]]-Table5100748712613915240327[[#This Row],[Rzeczywiste]]</f>
        <v>0</v>
      </c>
      <c r="F89" s="13" t="str">
        <f ca="1">IFERROR(D89/C89,"")</f>
        <v/>
      </c>
      <c r="H89" s="47" t="s">
        <v>309</v>
      </c>
      <c r="I89" s="47" t="s">
        <v>310</v>
      </c>
    </row>
    <row r="90" spans="1:9" x14ac:dyDescent="0.3">
      <c r="A90" s="1" t="str">
        <f>'[1]Categories Template'!A85</f>
        <v>VI.10</v>
      </c>
      <c r="B90" t="str">
        <f>Kategorie!B85</f>
        <v>.</v>
      </c>
      <c r="C90" s="34">
        <f t="shared" ca="1" si="34"/>
        <v>0</v>
      </c>
      <c r="D90" s="34">
        <f t="shared" ca="1" si="35"/>
        <v>0</v>
      </c>
      <c r="E90" s="30">
        <f ca="1">Table5100748712613915240327[[#This Row],[Oczekiwane]]-Table5100748712613915240327[[#This Row],[Rzeczywiste]]</f>
        <v>0</v>
      </c>
      <c r="F90" s="13" t="str">
        <f t="shared" ref="F90" ca="1" si="36">IFERROR(D90/C90,"")</f>
        <v/>
      </c>
      <c r="H90" s="47" t="s">
        <v>311</v>
      </c>
      <c r="I90" s="47" t="s">
        <v>312</v>
      </c>
    </row>
    <row r="91" spans="1:9" x14ac:dyDescent="0.3">
      <c r="A91" s="1" t="str">
        <f>'[1]Categories Template'!A86</f>
        <v>.</v>
      </c>
      <c r="B91" s="11" t="s">
        <v>48</v>
      </c>
      <c r="C91" s="35">
        <f ca="1">SUM(C81:C90)</f>
        <v>0</v>
      </c>
      <c r="D91" s="35">
        <f ca="1">SUM(D81:D90)</f>
        <v>0</v>
      </c>
      <c r="E91" s="30">
        <f ca="1">Table5100748712613915240327[[#This Row],[Oczekiwane]]-Table5100748712613915240327[[#This Row],[Rzeczywiste]]</f>
        <v>0</v>
      </c>
      <c r="F91" s="12" t="str">
        <f ca="1">IFERROR(D91/C91,"")</f>
        <v/>
      </c>
      <c r="G91" s="11"/>
      <c r="H91" s="47" t="s">
        <v>313</v>
      </c>
      <c r="I91" s="47" t="s">
        <v>314</v>
      </c>
    </row>
  </sheetData>
  <mergeCells count="1">
    <mergeCell ref="E3:E4"/>
  </mergeCells>
  <hyperlinks>
    <hyperlink ref="E1" r:id="rId1"/>
  </hyperlinks>
  <pageMargins left="0.7" right="0.7" top="0.75" bottom="0.75" header="0.3" footer="0.3"/>
  <pageSetup paperSize="9" orientation="portrait"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workbookViewId="0">
      <pane xSplit="2" topLeftCell="C1" activePane="topRight" state="frozen"/>
      <selection activeCell="A67" sqref="A67"/>
      <selection pane="topRight" activeCell="M9" sqref="M9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9" width="10.6640625" customWidth="1"/>
  </cols>
  <sheetData>
    <row r="1" spans="1:12" ht="20.399999999999999" thickBot="1" x14ac:dyDescent="0.45">
      <c r="B1" s="2">
        <v>43466</v>
      </c>
      <c r="C1" s="49"/>
      <c r="D1" s="49" t="s">
        <v>328</v>
      </c>
      <c r="E1" s="48" t="s">
        <v>326</v>
      </c>
      <c r="F1" s="3"/>
      <c r="G1" s="3"/>
    </row>
    <row r="2" spans="1:12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12" x14ac:dyDescent="0.3">
      <c r="A3" s="4"/>
      <c r="B3" s="6" t="s">
        <v>42</v>
      </c>
      <c r="C3" s="33">
        <f t="shared" ref="C3" si="0">C8</f>
        <v>0</v>
      </c>
      <c r="D3" s="33">
        <f>Table2104789113014315644[Oczekiwane]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12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12" x14ac:dyDescent="0.3">
      <c r="C5" s="8"/>
      <c r="D5" s="8"/>
      <c r="E5" s="8"/>
      <c r="F5" s="8"/>
      <c r="G5" s="8"/>
    </row>
    <row r="6" spans="1:12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12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12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12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12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12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12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12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12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12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Table2104789113014315644[% Wykonania]</f>
        <v/>
      </c>
    </row>
    <row r="16" spans="1:12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17"/>
      <c r="J16" s="17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Table2104789113014315644[Oczekiwane]-Table2104789113014315644[Rzeczywiste]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22" t="s">
        <v>1</v>
      </c>
      <c r="J20" s="22" t="s">
        <v>2</v>
      </c>
      <c r="K20" s="22" t="s">
        <v>3</v>
      </c>
      <c r="L20" s="22" t="s">
        <v>4</v>
      </c>
      <c r="M20" s="22" t="s">
        <v>5</v>
      </c>
      <c r="N20" s="22" t="s">
        <v>6</v>
      </c>
      <c r="O20" s="22" t="s">
        <v>7</v>
      </c>
      <c r="P20" s="22" t="s">
        <v>8</v>
      </c>
      <c r="Q20" s="22" t="s">
        <v>9</v>
      </c>
      <c r="R20" s="22" t="s">
        <v>10</v>
      </c>
      <c r="S20" s="22" t="s">
        <v>11</v>
      </c>
      <c r="T20" s="22" t="s">
        <v>12</v>
      </c>
      <c r="U20" s="22" t="s">
        <v>13</v>
      </c>
      <c r="V20" s="22" t="s">
        <v>14</v>
      </c>
      <c r="W20" s="22" t="s">
        <v>15</v>
      </c>
      <c r="X20" s="22" t="s">
        <v>16</v>
      </c>
      <c r="Y20" s="22" t="s">
        <v>17</v>
      </c>
      <c r="Z20" s="22" t="s">
        <v>18</v>
      </c>
      <c r="AA20" s="22" t="s">
        <v>19</v>
      </c>
      <c r="AB20" s="22" t="s">
        <v>20</v>
      </c>
      <c r="AC20" s="22" t="s">
        <v>21</v>
      </c>
      <c r="AD20" s="22" t="s">
        <v>22</v>
      </c>
      <c r="AE20" s="22" t="s">
        <v>23</v>
      </c>
      <c r="AF20" s="22" t="s">
        <v>24</v>
      </c>
      <c r="AG20" s="22" t="s">
        <v>25</v>
      </c>
      <c r="AH20" s="22" t="s">
        <v>26</v>
      </c>
      <c r="AI20" s="22" t="s">
        <v>27</v>
      </c>
      <c r="AJ20" s="22" t="s">
        <v>28</v>
      </c>
      <c r="AK20" s="22" t="s">
        <v>29</v>
      </c>
      <c r="AL20" s="22" t="s">
        <v>30</v>
      </c>
      <c r="AM20" s="22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Table4105799213114415745[[#This Row],[Oczekiwane]]-Table4105799213114415745[[#This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Table4105799213114415745[[#This Row],[Oczekiwane]]-Table4105799213114415745[[#This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Table4105799213114415745[[#This Row],[Oczekiwane]]-Table4105799213114415745[[#This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Table4105799213114415745[[#This Row],[Oczekiwane]]-Table4105799213114415745[[#This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Table4105799213114415745[[#This Row],[Oczekiwane]]-Table4105799213114415745[[#This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Table4105799213114415745[[#This Row],[Oczekiwane]]-Table4105799213114415745[[#This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Table4105799213114415745[[#This Row],[Oczekiwane]]-Table4105799213114415745[[#This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Table4105799213114415745[[#This Row],[Oczekiwane]]-Table4105799213114415745[[#This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Table4105799213114415745[[#This Row],[Oczekiwane]]-Table4105799213114415745[[#This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Table4105799213114415745[[#This Row],[Oczekiwane]]-Table4105799213114415745[[#This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Table4105799213114415745[[#This Row],[Oczekiwane]]-Table4105799213114415745[[#This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22" t="s">
        <v>1</v>
      </c>
      <c r="J32" s="22" t="s">
        <v>2</v>
      </c>
      <c r="K32" s="22" t="s">
        <v>3</v>
      </c>
      <c r="L32" s="22" t="s">
        <v>4</v>
      </c>
      <c r="M32" s="22" t="s">
        <v>5</v>
      </c>
      <c r="N32" s="22" t="s">
        <v>6</v>
      </c>
      <c r="O32" s="22" t="s">
        <v>7</v>
      </c>
      <c r="P32" s="22" t="s">
        <v>8</v>
      </c>
      <c r="Q32" s="22" t="s">
        <v>9</v>
      </c>
      <c r="R32" s="22" t="s">
        <v>10</v>
      </c>
      <c r="S32" s="22" t="s">
        <v>11</v>
      </c>
      <c r="T32" s="22" t="s">
        <v>12</v>
      </c>
      <c r="U32" s="22" t="s">
        <v>13</v>
      </c>
      <c r="V32" s="22" t="s">
        <v>14</v>
      </c>
      <c r="W32" s="22" t="s">
        <v>15</v>
      </c>
      <c r="X32" s="22" t="s">
        <v>16</v>
      </c>
      <c r="Y32" s="22" t="s">
        <v>17</v>
      </c>
      <c r="Z32" s="22" t="s">
        <v>18</v>
      </c>
      <c r="AA32" s="22" t="s">
        <v>19</v>
      </c>
      <c r="AB32" s="22" t="s">
        <v>20</v>
      </c>
      <c r="AC32" s="22" t="s">
        <v>21</v>
      </c>
      <c r="AD32" s="22" t="s">
        <v>22</v>
      </c>
      <c r="AE32" s="22" t="s">
        <v>23</v>
      </c>
      <c r="AF32" s="22" t="s">
        <v>24</v>
      </c>
      <c r="AG32" s="22" t="s">
        <v>25</v>
      </c>
      <c r="AH32" s="22" t="s">
        <v>26</v>
      </c>
      <c r="AI32" s="22" t="s">
        <v>27</v>
      </c>
      <c r="AJ32" s="22" t="s">
        <v>28</v>
      </c>
      <c r="AK32" s="22" t="s">
        <v>29</v>
      </c>
      <c r="AL32" s="22" t="s">
        <v>30</v>
      </c>
      <c r="AM32" s="22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Table5100748712613915240[[#This Row],[Oczekiwane]]-Table5100748712613915240[[#This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Table5100748712613915240[[#This Row],[Oczekiwane]]-Table5100748712613915240[[#This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Table5100748712613915240[[#This Row],[Oczekiwane]]-Table5100748712613915240[[#This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Table5100748712613915240[[#This Row],[Oczekiwane]]-Table5100748712613915240[[#This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Table5100748712613915240[[#This Row],[Oczekiwane]]-Table5100748712613915240[[#This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Table5100748712613915240[[#This Row],[Oczekiwane]]-Table5100748712613915240[[#This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Table5100748712613915240[[#This Row],[Oczekiwane]]-Table5100748712613915240[[#This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Table5100748712613915240[[#This Row],[Oczekiwane]]-Table5100748712613915240[[#This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Table5100748712613915240[[#This Row],[Oczekiwane]]-Table5100748712613915240[[#This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Table5100748712613915240[[#This Row],[Oczekiwane]]-Table5100748712613915240[[#This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Table5100748712613915240[[#This Row],[Oczekiwane]]-Table5100748712613915240[[#This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22" t="s">
        <v>1</v>
      </c>
      <c r="J44" s="22" t="s">
        <v>2</v>
      </c>
      <c r="K44" s="22" t="s">
        <v>3</v>
      </c>
      <c r="L44" s="22" t="s">
        <v>4</v>
      </c>
      <c r="M44" s="22" t="s">
        <v>5</v>
      </c>
      <c r="N44" s="22" t="s">
        <v>6</v>
      </c>
      <c r="O44" s="22" t="s">
        <v>7</v>
      </c>
      <c r="P44" s="22" t="s">
        <v>8</v>
      </c>
      <c r="Q44" s="22" t="s">
        <v>9</v>
      </c>
      <c r="R44" s="22" t="s">
        <v>10</v>
      </c>
      <c r="S44" s="22" t="s">
        <v>11</v>
      </c>
      <c r="T44" s="22" t="s">
        <v>12</v>
      </c>
      <c r="U44" s="22" t="s">
        <v>13</v>
      </c>
      <c r="V44" s="22" t="s">
        <v>14</v>
      </c>
      <c r="W44" s="22" t="s">
        <v>15</v>
      </c>
      <c r="X44" s="22" t="s">
        <v>16</v>
      </c>
      <c r="Y44" s="22" t="s">
        <v>17</v>
      </c>
      <c r="Z44" s="22" t="s">
        <v>18</v>
      </c>
      <c r="AA44" s="22" t="s">
        <v>19</v>
      </c>
      <c r="AB44" s="22" t="s">
        <v>20</v>
      </c>
      <c r="AC44" s="22" t="s">
        <v>21</v>
      </c>
      <c r="AD44" s="22" t="s">
        <v>22</v>
      </c>
      <c r="AE44" s="22" t="s">
        <v>23</v>
      </c>
      <c r="AF44" s="22" t="s">
        <v>24</v>
      </c>
      <c r="AG44" s="22" t="s">
        <v>25</v>
      </c>
      <c r="AH44" s="22" t="s">
        <v>26</v>
      </c>
      <c r="AI44" s="22" t="s">
        <v>27</v>
      </c>
      <c r="AJ44" s="22" t="s">
        <v>28</v>
      </c>
      <c r="AK44" s="22" t="s">
        <v>29</v>
      </c>
      <c r="AL44" s="22" t="s">
        <v>30</v>
      </c>
      <c r="AM44" s="22" t="s">
        <v>31</v>
      </c>
      <c r="AN44" s="22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Table6101758812714015341[[#This Row],[Oczekiwane]]-Table6101758812714015341[[#This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Table6101758812714015341[[#This Row],[Oczekiwane]]-Table6101758812714015341[[#This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Table6101758812714015341[[#This Row],[Oczekiwane]]-Table6101758812714015341[[#This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Table6101758812714015341[[#This Row],[Oczekiwane]]-Table6101758812714015341[[#This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Table6101758812714015341[[#This Row],[Oczekiwane]]-Table6101758812714015341[[#This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Table6101758812714015341[[#This Row],[Oczekiwane]]-Table6101758812714015341[[#This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Table6101758812714015341[[#This Row],[Oczekiwane]]-Table6101758812714015341[[#This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Table6101758812714015341[[#This Row],[Oczekiwane]]-Table6101758812714015341[[#This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Table6101758812714015341[[#This Row],[Oczekiwane]]-Table6101758812714015341[[#This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Table6101758812714015341[[#This Row],[Oczekiwane]]-Table6101758812714015341[[#This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Table6101758812714015341[[#This Row],[Oczekiwane]]-Table6101758812714015341[[#This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Table6101758812714015341[[#This Row],[Oczekiwane]]-Table6101758812714015341[[#This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Table6101758812714015341[[#This Row],[Oczekiwane]]-Table6101758812714015341[[#This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Table6101758812714015341[[#This Row],[Oczekiwane]]-Table6101758812714015341[[#This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Table6101758812714015341[[#This Row],[Oczekiwane]]-Table6101758812714015341[[#This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Table6101758812714015341[[#This Row],[Oczekiwane]]-Table6101758812714015341[[#This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Table6101758812714015341[[#This Row],[Oczekiwane]]-Table6101758812714015341[[#This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Table6101758812714015341[[#This Row],[Oczekiwane]]-Table6101758812714015341[[#This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Table6101758812714015341[[#This Row],[Oczekiwane]]-Table6101758812714015341[[#This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Table6101758812714015341[[#This Row],[Oczekiwane]]-Table6101758812714015341[[#This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Table6101758812714015341[[#This Row],[Oczekiwane]]-Table6101758812714015341[[#This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22" t="s">
        <v>1</v>
      </c>
      <c r="J66" s="22" t="s">
        <v>2</v>
      </c>
      <c r="K66" s="22" t="s">
        <v>3</v>
      </c>
      <c r="L66" s="22" t="s">
        <v>4</v>
      </c>
      <c r="M66" s="22" t="s">
        <v>5</v>
      </c>
      <c r="N66" s="22" t="s">
        <v>6</v>
      </c>
      <c r="O66" s="22" t="s">
        <v>7</v>
      </c>
      <c r="P66" s="22" t="s">
        <v>8</v>
      </c>
      <c r="Q66" s="22" t="s">
        <v>9</v>
      </c>
      <c r="R66" s="22" t="s">
        <v>10</v>
      </c>
      <c r="S66" s="22" t="s">
        <v>11</v>
      </c>
      <c r="T66" s="22" t="s">
        <v>12</v>
      </c>
      <c r="U66" s="22" t="s">
        <v>13</v>
      </c>
      <c r="V66" s="22" t="s">
        <v>14</v>
      </c>
      <c r="W66" s="22" t="s">
        <v>15</v>
      </c>
      <c r="X66" s="22" t="s">
        <v>16</v>
      </c>
      <c r="Y66" s="22" t="s">
        <v>17</v>
      </c>
      <c r="Z66" s="22" t="s">
        <v>18</v>
      </c>
      <c r="AA66" s="22" t="s">
        <v>19</v>
      </c>
      <c r="AB66" s="22" t="s">
        <v>20</v>
      </c>
      <c r="AC66" s="22" t="s">
        <v>21</v>
      </c>
      <c r="AD66" s="22" t="s">
        <v>22</v>
      </c>
      <c r="AE66" s="22" t="s">
        <v>23</v>
      </c>
      <c r="AF66" s="22" t="s">
        <v>24</v>
      </c>
      <c r="AG66" s="22" t="s">
        <v>25</v>
      </c>
      <c r="AH66" s="22" t="s">
        <v>26</v>
      </c>
      <c r="AI66" s="22" t="s">
        <v>27</v>
      </c>
      <c r="AJ66" s="22" t="s">
        <v>28</v>
      </c>
      <c r="AK66" s="22" t="s">
        <v>29</v>
      </c>
      <c r="AL66" s="22" t="s">
        <v>30</v>
      </c>
      <c r="AM66" s="22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Table7102768912814115442[[#This Row],[Oczekiwane]]-Table7102768912814115442[[#This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Table7102768912814115442[[#This Row],[Oczekiwane]]-Table7102768912814115442[[#This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Table7102768912814115442[[#This Row],[Oczekiwane]]-Table7102768912814115442[[#This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Table7102768912814115442[[#This Row],[Oczekiwane]]-Table7102768912814115442[[#This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Table7102768912814115442[[#This Row],[Oczekiwane]]-Table7102768912814115442[[#This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Table7102768912814115442[[#This Row],[Oczekiwane]]-Table7102768912814115442[[#This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22" t="s">
        <v>1</v>
      </c>
      <c r="J73" s="22" t="s">
        <v>2</v>
      </c>
      <c r="K73" s="22" t="s">
        <v>3</v>
      </c>
      <c r="L73" s="22" t="s">
        <v>4</v>
      </c>
      <c r="M73" s="22" t="s">
        <v>5</v>
      </c>
      <c r="N73" s="22" t="s">
        <v>6</v>
      </c>
      <c r="O73" s="22" t="s">
        <v>7</v>
      </c>
      <c r="P73" s="22" t="s">
        <v>8</v>
      </c>
      <c r="Q73" s="22" t="s">
        <v>9</v>
      </c>
      <c r="R73" s="22" t="s">
        <v>10</v>
      </c>
      <c r="S73" s="22" t="s">
        <v>11</v>
      </c>
      <c r="T73" s="22" t="s">
        <v>12</v>
      </c>
      <c r="U73" s="22" t="s">
        <v>13</v>
      </c>
      <c r="V73" s="22" t="s">
        <v>14</v>
      </c>
      <c r="W73" s="22" t="s">
        <v>15</v>
      </c>
      <c r="X73" s="22" t="s">
        <v>16</v>
      </c>
      <c r="Y73" s="22" t="s">
        <v>17</v>
      </c>
      <c r="Z73" s="22" t="s">
        <v>18</v>
      </c>
      <c r="AA73" s="22" t="s">
        <v>19</v>
      </c>
      <c r="AB73" s="22" t="s">
        <v>20</v>
      </c>
      <c r="AC73" s="22" t="s">
        <v>21</v>
      </c>
      <c r="AD73" s="22" t="s">
        <v>22</v>
      </c>
      <c r="AE73" s="22" t="s">
        <v>23</v>
      </c>
      <c r="AF73" s="22" t="s">
        <v>24</v>
      </c>
      <c r="AG73" s="22" t="s">
        <v>25</v>
      </c>
      <c r="AH73" s="22" t="s">
        <v>26</v>
      </c>
      <c r="AI73" s="22" t="s">
        <v>27</v>
      </c>
      <c r="AJ73" s="22" t="s">
        <v>28</v>
      </c>
      <c r="AK73" s="22" t="s">
        <v>29</v>
      </c>
      <c r="AL73" s="22" t="s">
        <v>30</v>
      </c>
      <c r="AM73" s="22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Table8103779012914215543[[#This Row],[Oczekiwane]]-Table8103779012914215543[[#This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Table8103779012914215543[[#This Row],[Oczekiwane]]-Table8103779012914215543[[#This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Table8103779012914215543[[#This Row],[Oczekiwane]]-Table8103779012914215543[[#This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Table8103779012914215543[[#This Row],[Oczekiwane]]-Table8103779012914215543[[#This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Table8103779012914215543[[#This Row],[Oczekiwane]]-Table8103779012914215543[[#This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Table8103779012914215543[[#This Row],[Oczekiwane]]-Table8103779012914215543[[#This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2435" priority="2">
      <formula>I$17="DZIŚ"</formula>
    </cfRule>
  </conditionalFormatting>
  <conditionalFormatting sqref="I19:AM19">
    <cfRule type="expression" dxfId="2434" priority="1">
      <formula>I$17="DZIŚ"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workbookViewId="0">
      <pane xSplit="2" topLeftCell="C1" activePane="topRight" state="frozen"/>
      <selection activeCell="A67" sqref="A67"/>
      <selection pane="topRight" activeCell="C1" sqref="C1:G1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6" width="10.6640625" customWidth="1"/>
    <col min="37" max="39" width="10.6640625" hidden="1" customWidth="1"/>
  </cols>
  <sheetData>
    <row r="1" spans="1:12" ht="20.399999999999999" thickBot="1" x14ac:dyDescent="0.45">
      <c r="B1" s="2">
        <v>43497</v>
      </c>
      <c r="C1" s="49"/>
      <c r="D1" s="49" t="s">
        <v>328</v>
      </c>
      <c r="E1" s="48" t="s">
        <v>326</v>
      </c>
      <c r="F1" s="3"/>
      <c r="G1" s="3"/>
    </row>
    <row r="2" spans="1:12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12" x14ac:dyDescent="0.3">
      <c r="A3" s="4"/>
      <c r="B3" s="6" t="s">
        <v>42</v>
      </c>
      <c r="C3" s="33">
        <f t="shared" ref="C3" si="0">C8</f>
        <v>0</v>
      </c>
      <c r="D3" s="33">
        <f>Table210478911301431564429[Oczekiwane]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12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12" x14ac:dyDescent="0.3">
      <c r="C5" s="8"/>
      <c r="D5" s="8"/>
      <c r="E5" s="8"/>
      <c r="F5" s="8"/>
      <c r="G5" s="8"/>
    </row>
    <row r="6" spans="1:12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12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12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12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12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12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12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12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12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12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Table210478911301431564429[% Wykonania]</f>
        <v/>
      </c>
    </row>
    <row r="16" spans="1:12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45"/>
      <c r="J16" s="45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Table210478911301431564429[Oczekiwane]-Table210478911301431564429[Rzeczywiste]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44" t="s">
        <v>1</v>
      </c>
      <c r="J20" s="44" t="s">
        <v>2</v>
      </c>
      <c r="K20" s="44" t="s">
        <v>3</v>
      </c>
      <c r="L20" s="44" t="s">
        <v>4</v>
      </c>
      <c r="M20" s="44" t="s">
        <v>5</v>
      </c>
      <c r="N20" s="44" t="s">
        <v>6</v>
      </c>
      <c r="O20" s="44" t="s">
        <v>7</v>
      </c>
      <c r="P20" s="44" t="s">
        <v>8</v>
      </c>
      <c r="Q20" s="44" t="s">
        <v>9</v>
      </c>
      <c r="R20" s="44" t="s">
        <v>10</v>
      </c>
      <c r="S20" s="44" t="s">
        <v>11</v>
      </c>
      <c r="T20" s="44" t="s">
        <v>12</v>
      </c>
      <c r="U20" s="44" t="s">
        <v>13</v>
      </c>
      <c r="V20" s="44" t="s">
        <v>14</v>
      </c>
      <c r="W20" s="44" t="s">
        <v>15</v>
      </c>
      <c r="X20" s="44" t="s">
        <v>16</v>
      </c>
      <c r="Y20" s="44" t="s">
        <v>17</v>
      </c>
      <c r="Z20" s="44" t="s">
        <v>18</v>
      </c>
      <c r="AA20" s="44" t="s">
        <v>19</v>
      </c>
      <c r="AB20" s="44" t="s">
        <v>20</v>
      </c>
      <c r="AC20" s="44" t="s">
        <v>21</v>
      </c>
      <c r="AD20" s="44" t="s">
        <v>22</v>
      </c>
      <c r="AE20" s="44" t="s">
        <v>23</v>
      </c>
      <c r="AF20" s="44" t="s">
        <v>24</v>
      </c>
      <c r="AG20" s="44" t="s">
        <v>25</v>
      </c>
      <c r="AH20" s="44" t="s">
        <v>26</v>
      </c>
      <c r="AI20" s="44" t="s">
        <v>27</v>
      </c>
      <c r="AJ20" s="44" t="s">
        <v>28</v>
      </c>
      <c r="AK20" s="44" t="s">
        <v>29</v>
      </c>
      <c r="AL20" s="44" t="s">
        <v>30</v>
      </c>
      <c r="AM20" s="44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Table410579921311441574530[[#This Row],[Oczekiwane]]-Table410579921311441574530[[#This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Table410579921311441574530[[#This Row],[Oczekiwane]]-Table410579921311441574530[[#This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Table410579921311441574530[[#This Row],[Oczekiwane]]-Table410579921311441574530[[#This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Table410579921311441574530[[#This Row],[Oczekiwane]]-Table410579921311441574530[[#This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Table410579921311441574530[[#This Row],[Oczekiwane]]-Table410579921311441574530[[#This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Table410579921311441574530[[#This Row],[Oczekiwane]]-Table410579921311441574530[[#This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Table410579921311441574530[[#This Row],[Oczekiwane]]-Table410579921311441574530[[#This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Table410579921311441574530[[#This Row],[Oczekiwane]]-Table410579921311441574530[[#This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Table410579921311441574530[[#This Row],[Oczekiwane]]-Table410579921311441574530[[#This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Table410579921311441574530[[#This Row],[Oczekiwane]]-Table410579921311441574530[[#This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Table410579921311441574530[[#This Row],[Oczekiwane]]-Table410579921311441574530[[#This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44" t="s">
        <v>1</v>
      </c>
      <c r="J32" s="44" t="s">
        <v>2</v>
      </c>
      <c r="K32" s="44" t="s">
        <v>3</v>
      </c>
      <c r="L32" s="44" t="s">
        <v>4</v>
      </c>
      <c r="M32" s="44" t="s">
        <v>5</v>
      </c>
      <c r="N32" s="44" t="s">
        <v>6</v>
      </c>
      <c r="O32" s="44" t="s">
        <v>7</v>
      </c>
      <c r="P32" s="44" t="s">
        <v>8</v>
      </c>
      <c r="Q32" s="44" t="s">
        <v>9</v>
      </c>
      <c r="R32" s="44" t="s">
        <v>10</v>
      </c>
      <c r="S32" s="44" t="s">
        <v>11</v>
      </c>
      <c r="T32" s="44" t="s">
        <v>12</v>
      </c>
      <c r="U32" s="44" t="s">
        <v>13</v>
      </c>
      <c r="V32" s="44" t="s">
        <v>14</v>
      </c>
      <c r="W32" s="44" t="s">
        <v>15</v>
      </c>
      <c r="X32" s="44" t="s">
        <v>16</v>
      </c>
      <c r="Y32" s="44" t="s">
        <v>17</v>
      </c>
      <c r="Z32" s="44" t="s">
        <v>18</v>
      </c>
      <c r="AA32" s="44" t="s">
        <v>19</v>
      </c>
      <c r="AB32" s="44" t="s">
        <v>20</v>
      </c>
      <c r="AC32" s="44" t="s">
        <v>21</v>
      </c>
      <c r="AD32" s="44" t="s">
        <v>22</v>
      </c>
      <c r="AE32" s="44" t="s">
        <v>23</v>
      </c>
      <c r="AF32" s="44" t="s">
        <v>24</v>
      </c>
      <c r="AG32" s="44" t="s">
        <v>25</v>
      </c>
      <c r="AH32" s="44" t="s">
        <v>26</v>
      </c>
      <c r="AI32" s="44" t="s">
        <v>27</v>
      </c>
      <c r="AJ32" s="44" t="s">
        <v>28</v>
      </c>
      <c r="AK32" s="44" t="s">
        <v>29</v>
      </c>
      <c r="AL32" s="44" t="s">
        <v>30</v>
      </c>
      <c r="AM32" s="44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Table510074871261391524023[[#This Row],[Oczekiwane]]-Table510074871261391524023[[#This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Table510074871261391524023[[#This Row],[Oczekiwane]]-Table510074871261391524023[[#This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Table510074871261391524023[[#This Row],[Oczekiwane]]-Table510074871261391524023[[#This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Table510074871261391524023[[#This Row],[Oczekiwane]]-Table510074871261391524023[[#This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Table510074871261391524023[[#This Row],[Oczekiwane]]-Table510074871261391524023[[#This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Table510074871261391524023[[#This Row],[Oczekiwane]]-Table510074871261391524023[[#This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Table510074871261391524023[[#This Row],[Oczekiwane]]-Table510074871261391524023[[#This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Table510074871261391524023[[#This Row],[Oczekiwane]]-Table510074871261391524023[[#This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Table510074871261391524023[[#This Row],[Oczekiwane]]-Table510074871261391524023[[#This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Table510074871261391524023[[#This Row],[Oczekiwane]]-Table510074871261391524023[[#This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Table510074871261391524023[[#This Row],[Oczekiwane]]-Table510074871261391524023[[#This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44" t="s">
        <v>1</v>
      </c>
      <c r="J44" s="44" t="s">
        <v>2</v>
      </c>
      <c r="K44" s="44" t="s">
        <v>3</v>
      </c>
      <c r="L44" s="44" t="s">
        <v>4</v>
      </c>
      <c r="M44" s="44" t="s">
        <v>5</v>
      </c>
      <c r="N44" s="44" t="s">
        <v>6</v>
      </c>
      <c r="O44" s="44" t="s">
        <v>7</v>
      </c>
      <c r="P44" s="44" t="s">
        <v>8</v>
      </c>
      <c r="Q44" s="44" t="s">
        <v>9</v>
      </c>
      <c r="R44" s="44" t="s">
        <v>10</v>
      </c>
      <c r="S44" s="44" t="s">
        <v>11</v>
      </c>
      <c r="T44" s="44" t="s">
        <v>12</v>
      </c>
      <c r="U44" s="44" t="s">
        <v>13</v>
      </c>
      <c r="V44" s="44" t="s">
        <v>14</v>
      </c>
      <c r="W44" s="44" t="s">
        <v>15</v>
      </c>
      <c r="X44" s="44" t="s">
        <v>16</v>
      </c>
      <c r="Y44" s="44" t="s">
        <v>17</v>
      </c>
      <c r="Z44" s="44" t="s">
        <v>18</v>
      </c>
      <c r="AA44" s="44" t="s">
        <v>19</v>
      </c>
      <c r="AB44" s="44" t="s">
        <v>20</v>
      </c>
      <c r="AC44" s="44" t="s">
        <v>21</v>
      </c>
      <c r="AD44" s="44" t="s">
        <v>22</v>
      </c>
      <c r="AE44" s="44" t="s">
        <v>23</v>
      </c>
      <c r="AF44" s="44" t="s">
        <v>24</v>
      </c>
      <c r="AG44" s="44" t="s">
        <v>25</v>
      </c>
      <c r="AH44" s="44" t="s">
        <v>26</v>
      </c>
      <c r="AI44" s="44" t="s">
        <v>27</v>
      </c>
      <c r="AJ44" s="44" t="s">
        <v>28</v>
      </c>
      <c r="AK44" s="44" t="s">
        <v>29</v>
      </c>
      <c r="AL44" s="44" t="s">
        <v>30</v>
      </c>
      <c r="AM44" s="44" t="s">
        <v>31</v>
      </c>
      <c r="AN44" s="44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Table610175881271401534124[[#This Row],[Oczekiwane]]-Table610175881271401534124[[#This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Table610175881271401534124[[#This Row],[Oczekiwane]]-Table610175881271401534124[[#This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Table610175881271401534124[[#This Row],[Oczekiwane]]-Table610175881271401534124[[#This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Table610175881271401534124[[#This Row],[Oczekiwane]]-Table610175881271401534124[[#This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Table610175881271401534124[[#This Row],[Oczekiwane]]-Table610175881271401534124[[#This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Table610175881271401534124[[#This Row],[Oczekiwane]]-Table610175881271401534124[[#This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Table610175881271401534124[[#This Row],[Oczekiwane]]-Table610175881271401534124[[#This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Table610175881271401534124[[#This Row],[Oczekiwane]]-Table610175881271401534124[[#This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Table610175881271401534124[[#This Row],[Oczekiwane]]-Table610175881271401534124[[#This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Table610175881271401534124[[#This Row],[Oczekiwane]]-Table610175881271401534124[[#This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Table610175881271401534124[[#This Row],[Oczekiwane]]-Table610175881271401534124[[#This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Table610175881271401534124[[#This Row],[Oczekiwane]]-Table610175881271401534124[[#This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Table610175881271401534124[[#This Row],[Oczekiwane]]-Table610175881271401534124[[#This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Table610175881271401534124[[#This Row],[Oczekiwane]]-Table610175881271401534124[[#This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Table610175881271401534124[[#This Row],[Oczekiwane]]-Table610175881271401534124[[#This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Table610175881271401534124[[#This Row],[Oczekiwane]]-Table610175881271401534124[[#This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Table610175881271401534124[[#This Row],[Oczekiwane]]-Table610175881271401534124[[#This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Table610175881271401534124[[#This Row],[Oczekiwane]]-Table610175881271401534124[[#This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Table610175881271401534124[[#This Row],[Oczekiwane]]-Table610175881271401534124[[#This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Table610175881271401534124[[#This Row],[Oczekiwane]]-Table610175881271401534124[[#This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Table610175881271401534124[[#This Row],[Oczekiwane]]-Table610175881271401534124[[#This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44" t="s">
        <v>1</v>
      </c>
      <c r="J66" s="44" t="s">
        <v>2</v>
      </c>
      <c r="K66" s="44" t="s">
        <v>3</v>
      </c>
      <c r="L66" s="44" t="s">
        <v>4</v>
      </c>
      <c r="M66" s="44" t="s">
        <v>5</v>
      </c>
      <c r="N66" s="44" t="s">
        <v>6</v>
      </c>
      <c r="O66" s="44" t="s">
        <v>7</v>
      </c>
      <c r="P66" s="44" t="s">
        <v>8</v>
      </c>
      <c r="Q66" s="44" t="s">
        <v>9</v>
      </c>
      <c r="R66" s="44" t="s">
        <v>10</v>
      </c>
      <c r="S66" s="44" t="s">
        <v>11</v>
      </c>
      <c r="T66" s="44" t="s">
        <v>12</v>
      </c>
      <c r="U66" s="44" t="s">
        <v>13</v>
      </c>
      <c r="V66" s="44" t="s">
        <v>14</v>
      </c>
      <c r="W66" s="44" t="s">
        <v>15</v>
      </c>
      <c r="X66" s="44" t="s">
        <v>16</v>
      </c>
      <c r="Y66" s="44" t="s">
        <v>17</v>
      </c>
      <c r="Z66" s="44" t="s">
        <v>18</v>
      </c>
      <c r="AA66" s="44" t="s">
        <v>19</v>
      </c>
      <c r="AB66" s="44" t="s">
        <v>20</v>
      </c>
      <c r="AC66" s="44" t="s">
        <v>21</v>
      </c>
      <c r="AD66" s="44" t="s">
        <v>22</v>
      </c>
      <c r="AE66" s="44" t="s">
        <v>23</v>
      </c>
      <c r="AF66" s="44" t="s">
        <v>24</v>
      </c>
      <c r="AG66" s="44" t="s">
        <v>25</v>
      </c>
      <c r="AH66" s="44" t="s">
        <v>26</v>
      </c>
      <c r="AI66" s="44" t="s">
        <v>27</v>
      </c>
      <c r="AJ66" s="44" t="s">
        <v>28</v>
      </c>
      <c r="AK66" s="44" t="s">
        <v>29</v>
      </c>
      <c r="AL66" s="44" t="s">
        <v>30</v>
      </c>
      <c r="AM66" s="44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Table710276891281411544225[[#This Row],[Oczekiwane]]-Table710276891281411544225[[#This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Table710276891281411544225[[#This Row],[Oczekiwane]]-Table710276891281411544225[[#This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Table710276891281411544225[[#This Row],[Oczekiwane]]-Table710276891281411544225[[#This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Table710276891281411544225[[#This Row],[Oczekiwane]]-Table710276891281411544225[[#This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Table710276891281411544225[[#This Row],[Oczekiwane]]-Table710276891281411544225[[#This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Table710276891281411544225[[#This Row],[Oczekiwane]]-Table710276891281411544225[[#This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44" t="s">
        <v>1</v>
      </c>
      <c r="J73" s="44" t="s">
        <v>2</v>
      </c>
      <c r="K73" s="44" t="s">
        <v>3</v>
      </c>
      <c r="L73" s="44" t="s">
        <v>4</v>
      </c>
      <c r="M73" s="44" t="s">
        <v>5</v>
      </c>
      <c r="N73" s="44" t="s">
        <v>6</v>
      </c>
      <c r="O73" s="44" t="s">
        <v>7</v>
      </c>
      <c r="P73" s="44" t="s">
        <v>8</v>
      </c>
      <c r="Q73" s="44" t="s">
        <v>9</v>
      </c>
      <c r="R73" s="44" t="s">
        <v>10</v>
      </c>
      <c r="S73" s="44" t="s">
        <v>11</v>
      </c>
      <c r="T73" s="44" t="s">
        <v>12</v>
      </c>
      <c r="U73" s="44" t="s">
        <v>13</v>
      </c>
      <c r="V73" s="44" t="s">
        <v>14</v>
      </c>
      <c r="W73" s="44" t="s">
        <v>15</v>
      </c>
      <c r="X73" s="44" t="s">
        <v>16</v>
      </c>
      <c r="Y73" s="44" t="s">
        <v>17</v>
      </c>
      <c r="Z73" s="44" t="s">
        <v>18</v>
      </c>
      <c r="AA73" s="44" t="s">
        <v>19</v>
      </c>
      <c r="AB73" s="44" t="s">
        <v>20</v>
      </c>
      <c r="AC73" s="44" t="s">
        <v>21</v>
      </c>
      <c r="AD73" s="44" t="s">
        <v>22</v>
      </c>
      <c r="AE73" s="44" t="s">
        <v>23</v>
      </c>
      <c r="AF73" s="44" t="s">
        <v>24</v>
      </c>
      <c r="AG73" s="44" t="s">
        <v>25</v>
      </c>
      <c r="AH73" s="44" t="s">
        <v>26</v>
      </c>
      <c r="AI73" s="44" t="s">
        <v>27</v>
      </c>
      <c r="AJ73" s="44" t="s">
        <v>28</v>
      </c>
      <c r="AK73" s="44" t="s">
        <v>29</v>
      </c>
      <c r="AL73" s="44" t="s">
        <v>30</v>
      </c>
      <c r="AM73" s="44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Table810377901291421554326[[#This Row],[Oczekiwane]]-Table810377901291421554326[[#This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Table810377901291421554326[[#This Row],[Oczekiwane]]-Table810377901291421554326[[#This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Table810377901291421554326[[#This Row],[Oczekiwane]]-Table810377901291421554326[[#This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Table810377901291421554326[[#This Row],[Oczekiwane]]-Table810377901291421554326[[#This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Table810377901291421554326[[#This Row],[Oczekiwane]]-Table810377901291421554326[[#This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Table810377901291421554326[[#This Row],[Oczekiwane]]-Table810377901291421554326[[#This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2232" priority="2">
      <formula>I$17="DZIŚ"</formula>
    </cfRule>
  </conditionalFormatting>
  <conditionalFormatting sqref="I19:AM19">
    <cfRule type="expression" dxfId="2231" priority="1">
      <formula>I$17="TODAY"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workbookViewId="0">
      <pane xSplit="2" topLeftCell="C1" activePane="topRight" state="frozen"/>
      <selection activeCell="A67" sqref="A67"/>
      <selection pane="topRight" activeCell="C1" sqref="C1:G1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9" width="10.6640625" customWidth="1"/>
  </cols>
  <sheetData>
    <row r="1" spans="1:12" ht="20.399999999999999" thickBot="1" x14ac:dyDescent="0.45">
      <c r="B1" s="2">
        <v>43525</v>
      </c>
      <c r="C1" s="49"/>
      <c r="D1" s="49" t="s">
        <v>328</v>
      </c>
      <c r="E1" s="48" t="s">
        <v>326</v>
      </c>
      <c r="F1" s="3"/>
      <c r="G1" s="3"/>
    </row>
    <row r="2" spans="1:12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12" x14ac:dyDescent="0.3">
      <c r="A3" s="4"/>
      <c r="B3" s="6" t="s">
        <v>42</v>
      </c>
      <c r="C3" s="33">
        <f t="shared" ref="C3" si="0">C8</f>
        <v>0</v>
      </c>
      <c r="D3" s="33">
        <f>Table21047891130143156442942[Oczekiwane]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12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12" x14ac:dyDescent="0.3">
      <c r="C5" s="8"/>
      <c r="D5" s="8"/>
      <c r="E5" s="8"/>
      <c r="F5" s="8"/>
      <c r="G5" s="8"/>
    </row>
    <row r="6" spans="1:12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12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12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12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12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12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12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12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12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12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Table21047891130143156442942[% Wykonania]</f>
        <v/>
      </c>
    </row>
    <row r="16" spans="1:12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45"/>
      <c r="J16" s="45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Table21047891130143156442942[Oczekiwane]-Table21047891130143156442942[Rzeczywiste]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44" t="s">
        <v>1</v>
      </c>
      <c r="J20" s="44" t="s">
        <v>2</v>
      </c>
      <c r="K20" s="44" t="s">
        <v>3</v>
      </c>
      <c r="L20" s="44" t="s">
        <v>4</v>
      </c>
      <c r="M20" s="44" t="s">
        <v>5</v>
      </c>
      <c r="N20" s="44" t="s">
        <v>6</v>
      </c>
      <c r="O20" s="44" t="s">
        <v>7</v>
      </c>
      <c r="P20" s="44" t="s">
        <v>8</v>
      </c>
      <c r="Q20" s="44" t="s">
        <v>9</v>
      </c>
      <c r="R20" s="44" t="s">
        <v>10</v>
      </c>
      <c r="S20" s="44" t="s">
        <v>11</v>
      </c>
      <c r="T20" s="44" t="s">
        <v>12</v>
      </c>
      <c r="U20" s="44" t="s">
        <v>13</v>
      </c>
      <c r="V20" s="44" t="s">
        <v>14</v>
      </c>
      <c r="W20" s="44" t="s">
        <v>15</v>
      </c>
      <c r="X20" s="44" t="s">
        <v>16</v>
      </c>
      <c r="Y20" s="44" t="s">
        <v>17</v>
      </c>
      <c r="Z20" s="44" t="s">
        <v>18</v>
      </c>
      <c r="AA20" s="44" t="s">
        <v>19</v>
      </c>
      <c r="AB20" s="44" t="s">
        <v>20</v>
      </c>
      <c r="AC20" s="44" t="s">
        <v>21</v>
      </c>
      <c r="AD20" s="44" t="s">
        <v>22</v>
      </c>
      <c r="AE20" s="44" t="s">
        <v>23</v>
      </c>
      <c r="AF20" s="44" t="s">
        <v>24</v>
      </c>
      <c r="AG20" s="44" t="s">
        <v>25</v>
      </c>
      <c r="AH20" s="44" t="s">
        <v>26</v>
      </c>
      <c r="AI20" s="44" t="s">
        <v>27</v>
      </c>
      <c r="AJ20" s="44" t="s">
        <v>28</v>
      </c>
      <c r="AK20" s="44" t="s">
        <v>29</v>
      </c>
      <c r="AL20" s="44" t="s">
        <v>30</v>
      </c>
      <c r="AM20" s="44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Table41057992131144157453043[[#This Row],[Oczekiwane]]-Table41057992131144157453043[[#This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Table41057992131144157453043[[#This Row],[Oczekiwane]]-Table41057992131144157453043[[#This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Table41057992131144157453043[[#This Row],[Oczekiwane]]-Table41057992131144157453043[[#This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Table41057992131144157453043[[#This Row],[Oczekiwane]]-Table41057992131144157453043[[#This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Table41057992131144157453043[[#This Row],[Oczekiwane]]-Table41057992131144157453043[[#This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Table41057992131144157453043[[#This Row],[Oczekiwane]]-Table41057992131144157453043[[#This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Table41057992131144157453043[[#This Row],[Oczekiwane]]-Table41057992131144157453043[[#This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Table41057992131144157453043[[#This Row],[Oczekiwane]]-Table41057992131144157453043[[#This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Table41057992131144157453043[[#This Row],[Oczekiwane]]-Table41057992131144157453043[[#This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Table41057992131144157453043[[#This Row],[Oczekiwane]]-Table41057992131144157453043[[#This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Table41057992131144157453043[[#This Row],[Oczekiwane]]-Table41057992131144157453043[[#This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44" t="s">
        <v>1</v>
      </c>
      <c r="J32" s="44" t="s">
        <v>2</v>
      </c>
      <c r="K32" s="44" t="s">
        <v>3</v>
      </c>
      <c r="L32" s="44" t="s">
        <v>4</v>
      </c>
      <c r="M32" s="44" t="s">
        <v>5</v>
      </c>
      <c r="N32" s="44" t="s">
        <v>6</v>
      </c>
      <c r="O32" s="44" t="s">
        <v>7</v>
      </c>
      <c r="P32" s="44" t="s">
        <v>8</v>
      </c>
      <c r="Q32" s="44" t="s">
        <v>9</v>
      </c>
      <c r="R32" s="44" t="s">
        <v>10</v>
      </c>
      <c r="S32" s="44" t="s">
        <v>11</v>
      </c>
      <c r="T32" s="44" t="s">
        <v>12</v>
      </c>
      <c r="U32" s="44" t="s">
        <v>13</v>
      </c>
      <c r="V32" s="44" t="s">
        <v>14</v>
      </c>
      <c r="W32" s="44" t="s">
        <v>15</v>
      </c>
      <c r="X32" s="44" t="s">
        <v>16</v>
      </c>
      <c r="Y32" s="44" t="s">
        <v>17</v>
      </c>
      <c r="Z32" s="44" t="s">
        <v>18</v>
      </c>
      <c r="AA32" s="44" t="s">
        <v>19</v>
      </c>
      <c r="AB32" s="44" t="s">
        <v>20</v>
      </c>
      <c r="AC32" s="44" t="s">
        <v>21</v>
      </c>
      <c r="AD32" s="44" t="s">
        <v>22</v>
      </c>
      <c r="AE32" s="44" t="s">
        <v>23</v>
      </c>
      <c r="AF32" s="44" t="s">
        <v>24</v>
      </c>
      <c r="AG32" s="44" t="s">
        <v>25</v>
      </c>
      <c r="AH32" s="44" t="s">
        <v>26</v>
      </c>
      <c r="AI32" s="44" t="s">
        <v>27</v>
      </c>
      <c r="AJ32" s="44" t="s">
        <v>28</v>
      </c>
      <c r="AK32" s="44" t="s">
        <v>29</v>
      </c>
      <c r="AL32" s="44" t="s">
        <v>30</v>
      </c>
      <c r="AM32" s="44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Table51007487126139152402338[[#This Row],[Oczekiwane]]-Table51007487126139152402338[[#This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Table51007487126139152402338[[#This Row],[Oczekiwane]]-Table51007487126139152402338[[#This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Table51007487126139152402338[[#This Row],[Oczekiwane]]-Table51007487126139152402338[[#This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Table51007487126139152402338[[#This Row],[Oczekiwane]]-Table51007487126139152402338[[#This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Table51007487126139152402338[[#This Row],[Oczekiwane]]-Table51007487126139152402338[[#This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Table51007487126139152402338[[#This Row],[Oczekiwane]]-Table51007487126139152402338[[#This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Table51007487126139152402338[[#This Row],[Oczekiwane]]-Table51007487126139152402338[[#This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Table51007487126139152402338[[#This Row],[Oczekiwane]]-Table51007487126139152402338[[#This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Table51007487126139152402338[[#This Row],[Oczekiwane]]-Table51007487126139152402338[[#This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Table51007487126139152402338[[#This Row],[Oczekiwane]]-Table51007487126139152402338[[#This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Table51007487126139152402338[[#This Row],[Oczekiwane]]-Table51007487126139152402338[[#This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44" t="s">
        <v>1</v>
      </c>
      <c r="J44" s="44" t="s">
        <v>2</v>
      </c>
      <c r="K44" s="44" t="s">
        <v>3</v>
      </c>
      <c r="L44" s="44" t="s">
        <v>4</v>
      </c>
      <c r="M44" s="44" t="s">
        <v>5</v>
      </c>
      <c r="N44" s="44" t="s">
        <v>6</v>
      </c>
      <c r="O44" s="44" t="s">
        <v>7</v>
      </c>
      <c r="P44" s="44" t="s">
        <v>8</v>
      </c>
      <c r="Q44" s="44" t="s">
        <v>9</v>
      </c>
      <c r="R44" s="44" t="s">
        <v>10</v>
      </c>
      <c r="S44" s="44" t="s">
        <v>11</v>
      </c>
      <c r="T44" s="44" t="s">
        <v>12</v>
      </c>
      <c r="U44" s="44" t="s">
        <v>13</v>
      </c>
      <c r="V44" s="44" t="s">
        <v>14</v>
      </c>
      <c r="W44" s="44" t="s">
        <v>15</v>
      </c>
      <c r="X44" s="44" t="s">
        <v>16</v>
      </c>
      <c r="Y44" s="44" t="s">
        <v>17</v>
      </c>
      <c r="Z44" s="44" t="s">
        <v>18</v>
      </c>
      <c r="AA44" s="44" t="s">
        <v>19</v>
      </c>
      <c r="AB44" s="44" t="s">
        <v>20</v>
      </c>
      <c r="AC44" s="44" t="s">
        <v>21</v>
      </c>
      <c r="AD44" s="44" t="s">
        <v>22</v>
      </c>
      <c r="AE44" s="44" t="s">
        <v>23</v>
      </c>
      <c r="AF44" s="44" t="s">
        <v>24</v>
      </c>
      <c r="AG44" s="44" t="s">
        <v>25</v>
      </c>
      <c r="AH44" s="44" t="s">
        <v>26</v>
      </c>
      <c r="AI44" s="44" t="s">
        <v>27</v>
      </c>
      <c r="AJ44" s="44" t="s">
        <v>28</v>
      </c>
      <c r="AK44" s="44" t="s">
        <v>29</v>
      </c>
      <c r="AL44" s="44" t="s">
        <v>30</v>
      </c>
      <c r="AM44" s="44" t="s">
        <v>31</v>
      </c>
      <c r="AN44" s="44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Table61017588127140153412439[[#This Row],[Oczekiwane]]-Table61017588127140153412439[[#This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Table61017588127140153412439[[#This Row],[Oczekiwane]]-Table61017588127140153412439[[#This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Table61017588127140153412439[[#This Row],[Oczekiwane]]-Table61017588127140153412439[[#This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Table61017588127140153412439[[#This Row],[Oczekiwane]]-Table61017588127140153412439[[#This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Table61017588127140153412439[[#This Row],[Oczekiwane]]-Table61017588127140153412439[[#This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Table61017588127140153412439[[#This Row],[Oczekiwane]]-Table61017588127140153412439[[#This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Table61017588127140153412439[[#This Row],[Oczekiwane]]-Table61017588127140153412439[[#This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Table61017588127140153412439[[#This Row],[Oczekiwane]]-Table61017588127140153412439[[#This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Table61017588127140153412439[[#This Row],[Oczekiwane]]-Table61017588127140153412439[[#This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Table61017588127140153412439[[#This Row],[Oczekiwane]]-Table61017588127140153412439[[#This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Table61017588127140153412439[[#This Row],[Oczekiwane]]-Table61017588127140153412439[[#This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Table61017588127140153412439[[#This Row],[Oczekiwane]]-Table61017588127140153412439[[#This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Table61017588127140153412439[[#This Row],[Oczekiwane]]-Table61017588127140153412439[[#This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Table61017588127140153412439[[#This Row],[Oczekiwane]]-Table61017588127140153412439[[#This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Table61017588127140153412439[[#This Row],[Oczekiwane]]-Table61017588127140153412439[[#This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Table61017588127140153412439[[#This Row],[Oczekiwane]]-Table61017588127140153412439[[#This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Table61017588127140153412439[[#This Row],[Oczekiwane]]-Table61017588127140153412439[[#This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Table61017588127140153412439[[#This Row],[Oczekiwane]]-Table61017588127140153412439[[#This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Table61017588127140153412439[[#This Row],[Oczekiwane]]-Table61017588127140153412439[[#This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Table61017588127140153412439[[#This Row],[Oczekiwane]]-Table61017588127140153412439[[#This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Table61017588127140153412439[[#This Row],[Oczekiwane]]-Table61017588127140153412439[[#This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44" t="s">
        <v>1</v>
      </c>
      <c r="J66" s="44" t="s">
        <v>2</v>
      </c>
      <c r="K66" s="44" t="s">
        <v>3</v>
      </c>
      <c r="L66" s="44" t="s">
        <v>4</v>
      </c>
      <c r="M66" s="44" t="s">
        <v>5</v>
      </c>
      <c r="N66" s="44" t="s">
        <v>6</v>
      </c>
      <c r="O66" s="44" t="s">
        <v>7</v>
      </c>
      <c r="P66" s="44" t="s">
        <v>8</v>
      </c>
      <c r="Q66" s="44" t="s">
        <v>9</v>
      </c>
      <c r="R66" s="44" t="s">
        <v>10</v>
      </c>
      <c r="S66" s="44" t="s">
        <v>11</v>
      </c>
      <c r="T66" s="44" t="s">
        <v>12</v>
      </c>
      <c r="U66" s="44" t="s">
        <v>13</v>
      </c>
      <c r="V66" s="44" t="s">
        <v>14</v>
      </c>
      <c r="W66" s="44" t="s">
        <v>15</v>
      </c>
      <c r="X66" s="44" t="s">
        <v>16</v>
      </c>
      <c r="Y66" s="44" t="s">
        <v>17</v>
      </c>
      <c r="Z66" s="44" t="s">
        <v>18</v>
      </c>
      <c r="AA66" s="44" t="s">
        <v>19</v>
      </c>
      <c r="AB66" s="44" t="s">
        <v>20</v>
      </c>
      <c r="AC66" s="44" t="s">
        <v>21</v>
      </c>
      <c r="AD66" s="44" t="s">
        <v>22</v>
      </c>
      <c r="AE66" s="44" t="s">
        <v>23</v>
      </c>
      <c r="AF66" s="44" t="s">
        <v>24</v>
      </c>
      <c r="AG66" s="44" t="s">
        <v>25</v>
      </c>
      <c r="AH66" s="44" t="s">
        <v>26</v>
      </c>
      <c r="AI66" s="44" t="s">
        <v>27</v>
      </c>
      <c r="AJ66" s="44" t="s">
        <v>28</v>
      </c>
      <c r="AK66" s="44" t="s">
        <v>29</v>
      </c>
      <c r="AL66" s="44" t="s">
        <v>30</v>
      </c>
      <c r="AM66" s="44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Table71027689128141154422540[[#This Row],[Oczekiwane]]-Table71027689128141154422540[[#This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Table71027689128141154422540[[#This Row],[Oczekiwane]]-Table71027689128141154422540[[#This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Table71027689128141154422540[[#This Row],[Oczekiwane]]-Table71027689128141154422540[[#This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Table71027689128141154422540[[#This Row],[Oczekiwane]]-Table71027689128141154422540[[#This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Table71027689128141154422540[[#This Row],[Oczekiwane]]-Table71027689128141154422540[[#This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Table71027689128141154422540[[#This Row],[Oczekiwane]]-Table71027689128141154422540[[#This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44" t="s">
        <v>1</v>
      </c>
      <c r="J73" s="44" t="s">
        <v>2</v>
      </c>
      <c r="K73" s="44" t="s">
        <v>3</v>
      </c>
      <c r="L73" s="44" t="s">
        <v>4</v>
      </c>
      <c r="M73" s="44" t="s">
        <v>5</v>
      </c>
      <c r="N73" s="44" t="s">
        <v>6</v>
      </c>
      <c r="O73" s="44" t="s">
        <v>7</v>
      </c>
      <c r="P73" s="44" t="s">
        <v>8</v>
      </c>
      <c r="Q73" s="44" t="s">
        <v>9</v>
      </c>
      <c r="R73" s="44" t="s">
        <v>10</v>
      </c>
      <c r="S73" s="44" t="s">
        <v>11</v>
      </c>
      <c r="T73" s="44" t="s">
        <v>12</v>
      </c>
      <c r="U73" s="44" t="s">
        <v>13</v>
      </c>
      <c r="V73" s="44" t="s">
        <v>14</v>
      </c>
      <c r="W73" s="44" t="s">
        <v>15</v>
      </c>
      <c r="X73" s="44" t="s">
        <v>16</v>
      </c>
      <c r="Y73" s="44" t="s">
        <v>17</v>
      </c>
      <c r="Z73" s="44" t="s">
        <v>18</v>
      </c>
      <c r="AA73" s="44" t="s">
        <v>19</v>
      </c>
      <c r="AB73" s="44" t="s">
        <v>20</v>
      </c>
      <c r="AC73" s="44" t="s">
        <v>21</v>
      </c>
      <c r="AD73" s="44" t="s">
        <v>22</v>
      </c>
      <c r="AE73" s="44" t="s">
        <v>23</v>
      </c>
      <c r="AF73" s="44" t="s">
        <v>24</v>
      </c>
      <c r="AG73" s="44" t="s">
        <v>25</v>
      </c>
      <c r="AH73" s="44" t="s">
        <v>26</v>
      </c>
      <c r="AI73" s="44" t="s">
        <v>27</v>
      </c>
      <c r="AJ73" s="44" t="s">
        <v>28</v>
      </c>
      <c r="AK73" s="44" t="s">
        <v>29</v>
      </c>
      <c r="AL73" s="44" t="s">
        <v>30</v>
      </c>
      <c r="AM73" s="44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Table81037790129142155432641[[#This Row],[Oczekiwane]]-Table81037790129142155432641[[#This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Table81037790129142155432641[[#This Row],[Oczekiwane]]-Table81037790129142155432641[[#This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Table81037790129142155432641[[#This Row],[Oczekiwane]]-Table81037790129142155432641[[#This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Table81037790129142155432641[[#This Row],[Oczekiwane]]-Table81037790129142155432641[[#This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Table81037790129142155432641[[#This Row],[Oczekiwane]]-Table81037790129142155432641[[#This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Table81037790129142155432641[[#This Row],[Oczekiwane]]-Table81037790129142155432641[[#This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2029" priority="2">
      <formula>I$17="DZIŚ"</formula>
    </cfRule>
  </conditionalFormatting>
  <conditionalFormatting sqref="I19:AM19">
    <cfRule type="expression" dxfId="2028" priority="1">
      <formula>I$17="TODAY"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tabSelected="1" workbookViewId="0">
      <pane xSplit="2" topLeftCell="C1" activePane="topRight" state="frozen"/>
      <selection activeCell="A67" sqref="A67"/>
      <selection pane="topRight" activeCell="L41" sqref="L41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8" width="10.6640625" customWidth="1"/>
    <col min="39" max="39" width="10.6640625" hidden="1" customWidth="1"/>
  </cols>
  <sheetData>
    <row r="1" spans="1:36" ht="20.399999999999999" thickBot="1" x14ac:dyDescent="0.45">
      <c r="B1" s="2">
        <v>43556</v>
      </c>
      <c r="C1" s="49"/>
      <c r="D1" s="49" t="s">
        <v>328</v>
      </c>
      <c r="E1" s="48" t="s">
        <v>326</v>
      </c>
      <c r="F1" s="3"/>
      <c r="G1" s="3"/>
      <c r="AJ1" t="s">
        <v>172</v>
      </c>
    </row>
    <row r="2" spans="1:36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36" x14ac:dyDescent="0.3">
      <c r="A3" s="4"/>
      <c r="B3" s="6" t="s">
        <v>42</v>
      </c>
      <c r="C3" s="33">
        <f t="shared" ref="C3" si="0">C8</f>
        <v>0</v>
      </c>
      <c r="D3" s="33">
        <f>Table2104789113014315644294255[Oczekiwane]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36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36" x14ac:dyDescent="0.3">
      <c r="C5" s="8"/>
      <c r="D5" s="8"/>
      <c r="E5" s="8"/>
      <c r="F5" s="8"/>
      <c r="G5" s="8"/>
    </row>
    <row r="6" spans="1:36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36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36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36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36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36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36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36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36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36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Table2104789113014315644294255[% Wykonania]</f>
        <v/>
      </c>
    </row>
    <row r="16" spans="1:36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45"/>
      <c r="J16" s="45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Table2104789113014315644294255[Oczekiwane]-Table2104789113014315644294255[Rzeczywiste]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44" t="s">
        <v>1</v>
      </c>
      <c r="J20" s="44" t="s">
        <v>2</v>
      </c>
      <c r="K20" s="44" t="s">
        <v>3</v>
      </c>
      <c r="L20" s="44" t="s">
        <v>4</v>
      </c>
      <c r="M20" s="44" t="s">
        <v>5</v>
      </c>
      <c r="N20" s="44" t="s">
        <v>6</v>
      </c>
      <c r="O20" s="44" t="s">
        <v>7</v>
      </c>
      <c r="P20" s="44" t="s">
        <v>8</v>
      </c>
      <c r="Q20" s="44" t="s">
        <v>9</v>
      </c>
      <c r="R20" s="44" t="s">
        <v>10</v>
      </c>
      <c r="S20" s="44" t="s">
        <v>11</v>
      </c>
      <c r="T20" s="44" t="s">
        <v>12</v>
      </c>
      <c r="U20" s="44" t="s">
        <v>13</v>
      </c>
      <c r="V20" s="44" t="s">
        <v>14</v>
      </c>
      <c r="W20" s="44" t="s">
        <v>15</v>
      </c>
      <c r="X20" s="44" t="s">
        <v>16</v>
      </c>
      <c r="Y20" s="44" t="s">
        <v>17</v>
      </c>
      <c r="Z20" s="44" t="s">
        <v>18</v>
      </c>
      <c r="AA20" s="44" t="s">
        <v>19</v>
      </c>
      <c r="AB20" s="44" t="s">
        <v>20</v>
      </c>
      <c r="AC20" s="44" t="s">
        <v>21</v>
      </c>
      <c r="AD20" s="44" t="s">
        <v>22</v>
      </c>
      <c r="AE20" s="44" t="s">
        <v>23</v>
      </c>
      <c r="AF20" s="44" t="s">
        <v>24</v>
      </c>
      <c r="AG20" s="44" t="s">
        <v>25</v>
      </c>
      <c r="AH20" s="44" t="s">
        <v>26</v>
      </c>
      <c r="AI20" s="44" t="s">
        <v>27</v>
      </c>
      <c r="AJ20" s="44" t="s">
        <v>28</v>
      </c>
      <c r="AK20" s="44" t="s">
        <v>29</v>
      </c>
      <c r="AL20" s="44" t="s">
        <v>30</v>
      </c>
      <c r="AM20" s="44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Table4105799213114415745304356[[#This Row],[Oczekiwane]]-Table4105799213114415745304356[[#This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Table4105799213114415745304356[[#This Row],[Oczekiwane]]-Table4105799213114415745304356[[#This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Table4105799213114415745304356[[#This Row],[Oczekiwane]]-Table4105799213114415745304356[[#This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Table4105799213114415745304356[[#This Row],[Oczekiwane]]-Table4105799213114415745304356[[#This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Table4105799213114415745304356[[#This Row],[Oczekiwane]]-Table4105799213114415745304356[[#This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Table4105799213114415745304356[[#This Row],[Oczekiwane]]-Table4105799213114415745304356[[#This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Table4105799213114415745304356[[#This Row],[Oczekiwane]]-Table4105799213114415745304356[[#This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Table4105799213114415745304356[[#This Row],[Oczekiwane]]-Table4105799213114415745304356[[#This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Table4105799213114415745304356[[#This Row],[Oczekiwane]]-Table4105799213114415745304356[[#This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Table4105799213114415745304356[[#This Row],[Oczekiwane]]-Table4105799213114415745304356[[#This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Table4105799213114415745304356[[#This Row],[Oczekiwane]]-Table4105799213114415745304356[[#This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44" t="s">
        <v>1</v>
      </c>
      <c r="J32" s="44" t="s">
        <v>2</v>
      </c>
      <c r="K32" s="44" t="s">
        <v>3</v>
      </c>
      <c r="L32" s="44" t="s">
        <v>4</v>
      </c>
      <c r="M32" s="44" t="s">
        <v>5</v>
      </c>
      <c r="N32" s="44" t="s">
        <v>6</v>
      </c>
      <c r="O32" s="44" t="s">
        <v>7</v>
      </c>
      <c r="P32" s="44" t="s">
        <v>8</v>
      </c>
      <c r="Q32" s="44" t="s">
        <v>9</v>
      </c>
      <c r="R32" s="44" t="s">
        <v>10</v>
      </c>
      <c r="S32" s="44" t="s">
        <v>11</v>
      </c>
      <c r="T32" s="44" t="s">
        <v>12</v>
      </c>
      <c r="U32" s="44" t="s">
        <v>13</v>
      </c>
      <c r="V32" s="44" t="s">
        <v>14</v>
      </c>
      <c r="W32" s="44" t="s">
        <v>15</v>
      </c>
      <c r="X32" s="44" t="s">
        <v>16</v>
      </c>
      <c r="Y32" s="44" t="s">
        <v>17</v>
      </c>
      <c r="Z32" s="44" t="s">
        <v>18</v>
      </c>
      <c r="AA32" s="44" t="s">
        <v>19</v>
      </c>
      <c r="AB32" s="44" t="s">
        <v>20</v>
      </c>
      <c r="AC32" s="44" t="s">
        <v>21</v>
      </c>
      <c r="AD32" s="44" t="s">
        <v>22</v>
      </c>
      <c r="AE32" s="44" t="s">
        <v>23</v>
      </c>
      <c r="AF32" s="44" t="s">
        <v>24</v>
      </c>
      <c r="AG32" s="44" t="s">
        <v>25</v>
      </c>
      <c r="AH32" s="44" t="s">
        <v>26</v>
      </c>
      <c r="AI32" s="44" t="s">
        <v>27</v>
      </c>
      <c r="AJ32" s="44" t="s">
        <v>28</v>
      </c>
      <c r="AK32" s="44" t="s">
        <v>29</v>
      </c>
      <c r="AL32" s="44" t="s">
        <v>30</v>
      </c>
      <c r="AM32" s="44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Table5100748712613915240233851[[#This Row],[Oczekiwane]]-Table5100748712613915240233851[[#This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Table5100748712613915240233851[[#This Row],[Oczekiwane]]-Table5100748712613915240233851[[#This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Table5100748712613915240233851[[#This Row],[Oczekiwane]]-Table5100748712613915240233851[[#This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Table5100748712613915240233851[[#This Row],[Oczekiwane]]-Table5100748712613915240233851[[#This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Table5100748712613915240233851[[#This Row],[Oczekiwane]]-Table5100748712613915240233851[[#This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Table5100748712613915240233851[[#This Row],[Oczekiwane]]-Table5100748712613915240233851[[#This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Table5100748712613915240233851[[#This Row],[Oczekiwane]]-Table5100748712613915240233851[[#This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Table5100748712613915240233851[[#This Row],[Oczekiwane]]-Table5100748712613915240233851[[#This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Table5100748712613915240233851[[#This Row],[Oczekiwane]]-Table5100748712613915240233851[[#This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Table5100748712613915240233851[[#This Row],[Oczekiwane]]-Table5100748712613915240233851[[#This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Table5100748712613915240233851[[#This Row],[Oczekiwane]]-Table5100748712613915240233851[[#This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44" t="s">
        <v>1</v>
      </c>
      <c r="J44" s="44" t="s">
        <v>2</v>
      </c>
      <c r="K44" s="44" t="s">
        <v>3</v>
      </c>
      <c r="L44" s="44" t="s">
        <v>4</v>
      </c>
      <c r="M44" s="44" t="s">
        <v>5</v>
      </c>
      <c r="N44" s="44" t="s">
        <v>6</v>
      </c>
      <c r="O44" s="44" t="s">
        <v>7</v>
      </c>
      <c r="P44" s="44" t="s">
        <v>8</v>
      </c>
      <c r="Q44" s="44" t="s">
        <v>9</v>
      </c>
      <c r="R44" s="44" t="s">
        <v>10</v>
      </c>
      <c r="S44" s="44" t="s">
        <v>11</v>
      </c>
      <c r="T44" s="44" t="s">
        <v>12</v>
      </c>
      <c r="U44" s="44" t="s">
        <v>13</v>
      </c>
      <c r="V44" s="44" t="s">
        <v>14</v>
      </c>
      <c r="W44" s="44" t="s">
        <v>15</v>
      </c>
      <c r="X44" s="44" t="s">
        <v>16</v>
      </c>
      <c r="Y44" s="44" t="s">
        <v>17</v>
      </c>
      <c r="Z44" s="44" t="s">
        <v>18</v>
      </c>
      <c r="AA44" s="44" t="s">
        <v>19</v>
      </c>
      <c r="AB44" s="44" t="s">
        <v>20</v>
      </c>
      <c r="AC44" s="44" t="s">
        <v>21</v>
      </c>
      <c r="AD44" s="44" t="s">
        <v>22</v>
      </c>
      <c r="AE44" s="44" t="s">
        <v>23</v>
      </c>
      <c r="AF44" s="44" t="s">
        <v>24</v>
      </c>
      <c r="AG44" s="44" t="s">
        <v>25</v>
      </c>
      <c r="AH44" s="44" t="s">
        <v>26</v>
      </c>
      <c r="AI44" s="44" t="s">
        <v>27</v>
      </c>
      <c r="AJ44" s="44" t="s">
        <v>28</v>
      </c>
      <c r="AK44" s="44" t="s">
        <v>29</v>
      </c>
      <c r="AL44" s="44" t="s">
        <v>30</v>
      </c>
      <c r="AM44" s="44" t="s">
        <v>31</v>
      </c>
      <c r="AN44" s="44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Table6101758812714015341243952[[#This Row],[Oczekiwane]]-Table6101758812714015341243952[[#This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Table6101758812714015341243952[[#This Row],[Oczekiwane]]-Table6101758812714015341243952[[#This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Table6101758812714015341243952[[#This Row],[Oczekiwane]]-Table6101758812714015341243952[[#This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Table6101758812714015341243952[[#This Row],[Oczekiwane]]-Table6101758812714015341243952[[#This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Table6101758812714015341243952[[#This Row],[Oczekiwane]]-Table6101758812714015341243952[[#This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Table6101758812714015341243952[[#This Row],[Oczekiwane]]-Table6101758812714015341243952[[#This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Table6101758812714015341243952[[#This Row],[Oczekiwane]]-Table6101758812714015341243952[[#This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Table6101758812714015341243952[[#This Row],[Oczekiwane]]-Table6101758812714015341243952[[#This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Table6101758812714015341243952[[#This Row],[Oczekiwane]]-Table6101758812714015341243952[[#This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Table6101758812714015341243952[[#This Row],[Oczekiwane]]-Table6101758812714015341243952[[#This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Table6101758812714015341243952[[#This Row],[Oczekiwane]]-Table6101758812714015341243952[[#This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Table6101758812714015341243952[[#This Row],[Oczekiwane]]-Table6101758812714015341243952[[#This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Table6101758812714015341243952[[#This Row],[Oczekiwane]]-Table6101758812714015341243952[[#This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Table6101758812714015341243952[[#This Row],[Oczekiwane]]-Table6101758812714015341243952[[#This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Table6101758812714015341243952[[#This Row],[Oczekiwane]]-Table6101758812714015341243952[[#This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Table6101758812714015341243952[[#This Row],[Oczekiwane]]-Table6101758812714015341243952[[#This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Table6101758812714015341243952[[#This Row],[Oczekiwane]]-Table6101758812714015341243952[[#This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Table6101758812714015341243952[[#This Row],[Oczekiwane]]-Table6101758812714015341243952[[#This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Table6101758812714015341243952[[#This Row],[Oczekiwane]]-Table6101758812714015341243952[[#This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Table6101758812714015341243952[[#This Row],[Oczekiwane]]-Table6101758812714015341243952[[#This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Table6101758812714015341243952[[#This Row],[Oczekiwane]]-Table6101758812714015341243952[[#This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44" t="s">
        <v>1</v>
      </c>
      <c r="J66" s="44" t="s">
        <v>2</v>
      </c>
      <c r="K66" s="44" t="s">
        <v>3</v>
      </c>
      <c r="L66" s="44" t="s">
        <v>4</v>
      </c>
      <c r="M66" s="44" t="s">
        <v>5</v>
      </c>
      <c r="N66" s="44" t="s">
        <v>6</v>
      </c>
      <c r="O66" s="44" t="s">
        <v>7</v>
      </c>
      <c r="P66" s="44" t="s">
        <v>8</v>
      </c>
      <c r="Q66" s="44" t="s">
        <v>9</v>
      </c>
      <c r="R66" s="44" t="s">
        <v>10</v>
      </c>
      <c r="S66" s="44" t="s">
        <v>11</v>
      </c>
      <c r="T66" s="44" t="s">
        <v>12</v>
      </c>
      <c r="U66" s="44" t="s">
        <v>13</v>
      </c>
      <c r="V66" s="44" t="s">
        <v>14</v>
      </c>
      <c r="W66" s="44" t="s">
        <v>15</v>
      </c>
      <c r="X66" s="44" t="s">
        <v>16</v>
      </c>
      <c r="Y66" s="44" t="s">
        <v>17</v>
      </c>
      <c r="Z66" s="44" t="s">
        <v>18</v>
      </c>
      <c r="AA66" s="44" t="s">
        <v>19</v>
      </c>
      <c r="AB66" s="44" t="s">
        <v>20</v>
      </c>
      <c r="AC66" s="44" t="s">
        <v>21</v>
      </c>
      <c r="AD66" s="44" t="s">
        <v>22</v>
      </c>
      <c r="AE66" s="44" t="s">
        <v>23</v>
      </c>
      <c r="AF66" s="44" t="s">
        <v>24</v>
      </c>
      <c r="AG66" s="44" t="s">
        <v>25</v>
      </c>
      <c r="AH66" s="44" t="s">
        <v>26</v>
      </c>
      <c r="AI66" s="44" t="s">
        <v>27</v>
      </c>
      <c r="AJ66" s="44" t="s">
        <v>28</v>
      </c>
      <c r="AK66" s="44" t="s">
        <v>29</v>
      </c>
      <c r="AL66" s="44" t="s">
        <v>30</v>
      </c>
      <c r="AM66" s="44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Table7102768912814115442254053[[#This Row],[Oczekiwane]]-Table7102768912814115442254053[[#This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Table7102768912814115442254053[[#This Row],[Oczekiwane]]-Table7102768912814115442254053[[#This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Table7102768912814115442254053[[#This Row],[Oczekiwane]]-Table7102768912814115442254053[[#This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Table7102768912814115442254053[[#This Row],[Oczekiwane]]-Table7102768912814115442254053[[#This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Table7102768912814115442254053[[#This Row],[Oczekiwane]]-Table7102768912814115442254053[[#This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Table7102768912814115442254053[[#This Row],[Oczekiwane]]-Table7102768912814115442254053[[#This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44" t="s">
        <v>1</v>
      </c>
      <c r="J73" s="44" t="s">
        <v>2</v>
      </c>
      <c r="K73" s="44" t="s">
        <v>3</v>
      </c>
      <c r="L73" s="44" t="s">
        <v>4</v>
      </c>
      <c r="M73" s="44" t="s">
        <v>5</v>
      </c>
      <c r="N73" s="44" t="s">
        <v>6</v>
      </c>
      <c r="O73" s="44" t="s">
        <v>7</v>
      </c>
      <c r="P73" s="44" t="s">
        <v>8</v>
      </c>
      <c r="Q73" s="44" t="s">
        <v>9</v>
      </c>
      <c r="R73" s="44" t="s">
        <v>10</v>
      </c>
      <c r="S73" s="44" t="s">
        <v>11</v>
      </c>
      <c r="T73" s="44" t="s">
        <v>12</v>
      </c>
      <c r="U73" s="44" t="s">
        <v>13</v>
      </c>
      <c r="V73" s="44" t="s">
        <v>14</v>
      </c>
      <c r="W73" s="44" t="s">
        <v>15</v>
      </c>
      <c r="X73" s="44" t="s">
        <v>16</v>
      </c>
      <c r="Y73" s="44" t="s">
        <v>17</v>
      </c>
      <c r="Z73" s="44" t="s">
        <v>18</v>
      </c>
      <c r="AA73" s="44" t="s">
        <v>19</v>
      </c>
      <c r="AB73" s="44" t="s">
        <v>20</v>
      </c>
      <c r="AC73" s="44" t="s">
        <v>21</v>
      </c>
      <c r="AD73" s="44" t="s">
        <v>22</v>
      </c>
      <c r="AE73" s="44" t="s">
        <v>23</v>
      </c>
      <c r="AF73" s="44" t="s">
        <v>24</v>
      </c>
      <c r="AG73" s="44" t="s">
        <v>25</v>
      </c>
      <c r="AH73" s="44" t="s">
        <v>26</v>
      </c>
      <c r="AI73" s="44" t="s">
        <v>27</v>
      </c>
      <c r="AJ73" s="44" t="s">
        <v>28</v>
      </c>
      <c r="AK73" s="44" t="s">
        <v>29</v>
      </c>
      <c r="AL73" s="44" t="s">
        <v>30</v>
      </c>
      <c r="AM73" s="44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Table8103779012914215543264154[[#This Row],[Oczekiwane]]-Table8103779012914215543264154[[#This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Table8103779012914215543264154[[#This Row],[Oczekiwane]]-Table8103779012914215543264154[[#This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Table8103779012914215543264154[[#This Row],[Oczekiwane]]-Table8103779012914215543264154[[#This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Table8103779012914215543264154[[#This Row],[Oczekiwane]]-Table8103779012914215543264154[[#This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Table8103779012914215543264154[[#This Row],[Oczekiwane]]-Table8103779012914215543264154[[#This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Table8103779012914215543264154[[#This Row],[Oczekiwane]]-Table8103779012914215543264154[[#This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1826" priority="2">
      <formula>I$17="DZIŚ"</formula>
    </cfRule>
  </conditionalFormatting>
  <conditionalFormatting sqref="I19:AM19">
    <cfRule type="expression" dxfId="1825" priority="1">
      <formula>I$17="TODAY"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workbookViewId="0">
      <pane xSplit="2" topLeftCell="C1" activePane="topRight" state="frozen"/>
      <selection activeCell="A67" sqref="A67"/>
      <selection pane="topRight" activeCell="C1" sqref="C1:G1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9" width="10.6640625" customWidth="1"/>
  </cols>
  <sheetData>
    <row r="1" spans="1:36" ht="20.399999999999999" thickBot="1" x14ac:dyDescent="0.45">
      <c r="B1" s="2">
        <v>43586</v>
      </c>
      <c r="C1" s="49"/>
      <c r="D1" s="49" t="s">
        <v>328</v>
      </c>
      <c r="E1" s="48" t="s">
        <v>326</v>
      </c>
      <c r="F1" s="3"/>
      <c r="G1" s="3"/>
      <c r="AJ1" t="s">
        <v>172</v>
      </c>
    </row>
    <row r="2" spans="1:36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36" x14ac:dyDescent="0.3">
      <c r="A3" s="4"/>
      <c r="B3" s="6" t="s">
        <v>42</v>
      </c>
      <c r="C3" s="33">
        <f t="shared" ref="C3" si="0">C8</f>
        <v>0</v>
      </c>
      <c r="D3" s="33">
        <f>Table210478911301431564429425568[Oczekiwane]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36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36" x14ac:dyDescent="0.3">
      <c r="C5" s="8"/>
      <c r="D5" s="8"/>
      <c r="E5" s="8"/>
      <c r="F5" s="8"/>
      <c r="G5" s="8"/>
    </row>
    <row r="6" spans="1:36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36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36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36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36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36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36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36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36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36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Table210478911301431564429425568[% Wykonania]</f>
        <v/>
      </c>
    </row>
    <row r="16" spans="1:36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45"/>
      <c r="J16" s="45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Table210478911301431564429425568[Oczekiwane]-Table210478911301431564429425568[Rzeczywiste]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44" t="s">
        <v>1</v>
      </c>
      <c r="J20" s="44" t="s">
        <v>2</v>
      </c>
      <c r="K20" s="44" t="s">
        <v>3</v>
      </c>
      <c r="L20" s="44" t="s">
        <v>4</v>
      </c>
      <c r="M20" s="44" t="s">
        <v>5</v>
      </c>
      <c r="N20" s="44" t="s">
        <v>6</v>
      </c>
      <c r="O20" s="44" t="s">
        <v>7</v>
      </c>
      <c r="P20" s="44" t="s">
        <v>8</v>
      </c>
      <c r="Q20" s="44" t="s">
        <v>9</v>
      </c>
      <c r="R20" s="44" t="s">
        <v>10</v>
      </c>
      <c r="S20" s="44" t="s">
        <v>11</v>
      </c>
      <c r="T20" s="44" t="s">
        <v>12</v>
      </c>
      <c r="U20" s="44" t="s">
        <v>13</v>
      </c>
      <c r="V20" s="44" t="s">
        <v>14</v>
      </c>
      <c r="W20" s="44" t="s">
        <v>15</v>
      </c>
      <c r="X20" s="44" t="s">
        <v>16</v>
      </c>
      <c r="Y20" s="44" t="s">
        <v>17</v>
      </c>
      <c r="Z20" s="44" t="s">
        <v>18</v>
      </c>
      <c r="AA20" s="44" t="s">
        <v>19</v>
      </c>
      <c r="AB20" s="44" t="s">
        <v>20</v>
      </c>
      <c r="AC20" s="44" t="s">
        <v>21</v>
      </c>
      <c r="AD20" s="44" t="s">
        <v>22</v>
      </c>
      <c r="AE20" s="44" t="s">
        <v>23</v>
      </c>
      <c r="AF20" s="44" t="s">
        <v>24</v>
      </c>
      <c r="AG20" s="44" t="s">
        <v>25</v>
      </c>
      <c r="AH20" s="44" t="s">
        <v>26</v>
      </c>
      <c r="AI20" s="44" t="s">
        <v>27</v>
      </c>
      <c r="AJ20" s="44" t="s">
        <v>28</v>
      </c>
      <c r="AK20" s="44" t="s">
        <v>29</v>
      </c>
      <c r="AL20" s="44" t="s">
        <v>30</v>
      </c>
      <c r="AM20" s="44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Table410579921311441574530435669[[#This Row],[Oczekiwane]]-Table410579921311441574530435669[[#This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Table410579921311441574530435669[[#This Row],[Oczekiwane]]-Table410579921311441574530435669[[#This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Table410579921311441574530435669[[#This Row],[Oczekiwane]]-Table410579921311441574530435669[[#This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Table410579921311441574530435669[[#This Row],[Oczekiwane]]-Table410579921311441574530435669[[#This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Table410579921311441574530435669[[#This Row],[Oczekiwane]]-Table410579921311441574530435669[[#This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Table410579921311441574530435669[[#This Row],[Oczekiwane]]-Table410579921311441574530435669[[#This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Table410579921311441574530435669[[#This Row],[Oczekiwane]]-Table410579921311441574530435669[[#This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Table410579921311441574530435669[[#This Row],[Oczekiwane]]-Table410579921311441574530435669[[#This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Table410579921311441574530435669[[#This Row],[Oczekiwane]]-Table410579921311441574530435669[[#This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Table410579921311441574530435669[[#This Row],[Oczekiwane]]-Table410579921311441574530435669[[#This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Table410579921311441574530435669[[#This Row],[Oczekiwane]]-Table410579921311441574530435669[[#This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44" t="s">
        <v>1</v>
      </c>
      <c r="J32" s="44" t="s">
        <v>2</v>
      </c>
      <c r="K32" s="44" t="s">
        <v>3</v>
      </c>
      <c r="L32" s="44" t="s">
        <v>4</v>
      </c>
      <c r="M32" s="44" t="s">
        <v>5</v>
      </c>
      <c r="N32" s="44" t="s">
        <v>6</v>
      </c>
      <c r="O32" s="44" t="s">
        <v>7</v>
      </c>
      <c r="P32" s="44" t="s">
        <v>8</v>
      </c>
      <c r="Q32" s="44" t="s">
        <v>9</v>
      </c>
      <c r="R32" s="44" t="s">
        <v>10</v>
      </c>
      <c r="S32" s="44" t="s">
        <v>11</v>
      </c>
      <c r="T32" s="44" t="s">
        <v>12</v>
      </c>
      <c r="U32" s="44" t="s">
        <v>13</v>
      </c>
      <c r="V32" s="44" t="s">
        <v>14</v>
      </c>
      <c r="W32" s="44" t="s">
        <v>15</v>
      </c>
      <c r="X32" s="44" t="s">
        <v>16</v>
      </c>
      <c r="Y32" s="44" t="s">
        <v>17</v>
      </c>
      <c r="Z32" s="44" t="s">
        <v>18</v>
      </c>
      <c r="AA32" s="44" t="s">
        <v>19</v>
      </c>
      <c r="AB32" s="44" t="s">
        <v>20</v>
      </c>
      <c r="AC32" s="44" t="s">
        <v>21</v>
      </c>
      <c r="AD32" s="44" t="s">
        <v>22</v>
      </c>
      <c r="AE32" s="44" t="s">
        <v>23</v>
      </c>
      <c r="AF32" s="44" t="s">
        <v>24</v>
      </c>
      <c r="AG32" s="44" t="s">
        <v>25</v>
      </c>
      <c r="AH32" s="44" t="s">
        <v>26</v>
      </c>
      <c r="AI32" s="44" t="s">
        <v>27</v>
      </c>
      <c r="AJ32" s="44" t="s">
        <v>28</v>
      </c>
      <c r="AK32" s="44" t="s">
        <v>29</v>
      </c>
      <c r="AL32" s="44" t="s">
        <v>30</v>
      </c>
      <c r="AM32" s="44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Table510074871261391524023385164[[#This Row],[Oczekiwane]]-Table510074871261391524023385164[[#This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Table510074871261391524023385164[[#This Row],[Oczekiwane]]-Table510074871261391524023385164[[#This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Table510074871261391524023385164[[#This Row],[Oczekiwane]]-Table510074871261391524023385164[[#This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Table510074871261391524023385164[[#This Row],[Oczekiwane]]-Table510074871261391524023385164[[#This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Table510074871261391524023385164[[#This Row],[Oczekiwane]]-Table510074871261391524023385164[[#This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Table510074871261391524023385164[[#This Row],[Oczekiwane]]-Table510074871261391524023385164[[#This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Table510074871261391524023385164[[#This Row],[Oczekiwane]]-Table510074871261391524023385164[[#This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Table510074871261391524023385164[[#This Row],[Oczekiwane]]-Table510074871261391524023385164[[#This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Table510074871261391524023385164[[#This Row],[Oczekiwane]]-Table510074871261391524023385164[[#This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Table510074871261391524023385164[[#This Row],[Oczekiwane]]-Table510074871261391524023385164[[#This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Table510074871261391524023385164[[#This Row],[Oczekiwane]]-Table510074871261391524023385164[[#This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44" t="s">
        <v>1</v>
      </c>
      <c r="J44" s="44" t="s">
        <v>2</v>
      </c>
      <c r="K44" s="44" t="s">
        <v>3</v>
      </c>
      <c r="L44" s="44" t="s">
        <v>4</v>
      </c>
      <c r="M44" s="44" t="s">
        <v>5</v>
      </c>
      <c r="N44" s="44" t="s">
        <v>6</v>
      </c>
      <c r="O44" s="44" t="s">
        <v>7</v>
      </c>
      <c r="P44" s="44" t="s">
        <v>8</v>
      </c>
      <c r="Q44" s="44" t="s">
        <v>9</v>
      </c>
      <c r="R44" s="44" t="s">
        <v>10</v>
      </c>
      <c r="S44" s="44" t="s">
        <v>11</v>
      </c>
      <c r="T44" s="44" t="s">
        <v>12</v>
      </c>
      <c r="U44" s="44" t="s">
        <v>13</v>
      </c>
      <c r="V44" s="44" t="s">
        <v>14</v>
      </c>
      <c r="W44" s="44" t="s">
        <v>15</v>
      </c>
      <c r="X44" s="44" t="s">
        <v>16</v>
      </c>
      <c r="Y44" s="44" t="s">
        <v>17</v>
      </c>
      <c r="Z44" s="44" t="s">
        <v>18</v>
      </c>
      <c r="AA44" s="44" t="s">
        <v>19</v>
      </c>
      <c r="AB44" s="44" t="s">
        <v>20</v>
      </c>
      <c r="AC44" s="44" t="s">
        <v>21</v>
      </c>
      <c r="AD44" s="44" t="s">
        <v>22</v>
      </c>
      <c r="AE44" s="44" t="s">
        <v>23</v>
      </c>
      <c r="AF44" s="44" t="s">
        <v>24</v>
      </c>
      <c r="AG44" s="44" t="s">
        <v>25</v>
      </c>
      <c r="AH44" s="44" t="s">
        <v>26</v>
      </c>
      <c r="AI44" s="44" t="s">
        <v>27</v>
      </c>
      <c r="AJ44" s="44" t="s">
        <v>28</v>
      </c>
      <c r="AK44" s="44" t="s">
        <v>29</v>
      </c>
      <c r="AL44" s="44" t="s">
        <v>30</v>
      </c>
      <c r="AM44" s="44" t="s">
        <v>31</v>
      </c>
      <c r="AN44" s="44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Table610175881271401534124395265[[#This Row],[Oczekiwane]]-Table610175881271401534124395265[[#This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Table610175881271401534124395265[[#This Row],[Oczekiwane]]-Table610175881271401534124395265[[#This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Table610175881271401534124395265[[#This Row],[Oczekiwane]]-Table610175881271401534124395265[[#This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Table610175881271401534124395265[[#This Row],[Oczekiwane]]-Table610175881271401534124395265[[#This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Table610175881271401534124395265[[#This Row],[Oczekiwane]]-Table610175881271401534124395265[[#This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Table610175881271401534124395265[[#This Row],[Oczekiwane]]-Table610175881271401534124395265[[#This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Table610175881271401534124395265[[#This Row],[Oczekiwane]]-Table610175881271401534124395265[[#This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Table610175881271401534124395265[[#This Row],[Oczekiwane]]-Table610175881271401534124395265[[#This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Table610175881271401534124395265[[#This Row],[Oczekiwane]]-Table610175881271401534124395265[[#This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Table610175881271401534124395265[[#This Row],[Oczekiwane]]-Table610175881271401534124395265[[#This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Table610175881271401534124395265[[#This Row],[Oczekiwane]]-Table610175881271401534124395265[[#This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Table610175881271401534124395265[[#This Row],[Oczekiwane]]-Table610175881271401534124395265[[#This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Table610175881271401534124395265[[#This Row],[Oczekiwane]]-Table610175881271401534124395265[[#This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Table610175881271401534124395265[[#This Row],[Oczekiwane]]-Table610175881271401534124395265[[#This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Table610175881271401534124395265[[#This Row],[Oczekiwane]]-Table610175881271401534124395265[[#This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Table610175881271401534124395265[[#This Row],[Oczekiwane]]-Table610175881271401534124395265[[#This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Table610175881271401534124395265[[#This Row],[Oczekiwane]]-Table610175881271401534124395265[[#This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Table610175881271401534124395265[[#This Row],[Oczekiwane]]-Table610175881271401534124395265[[#This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Table610175881271401534124395265[[#This Row],[Oczekiwane]]-Table610175881271401534124395265[[#This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Table610175881271401534124395265[[#This Row],[Oczekiwane]]-Table610175881271401534124395265[[#This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Table610175881271401534124395265[[#This Row],[Oczekiwane]]-Table610175881271401534124395265[[#This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44" t="s">
        <v>1</v>
      </c>
      <c r="J66" s="44" t="s">
        <v>2</v>
      </c>
      <c r="K66" s="44" t="s">
        <v>3</v>
      </c>
      <c r="L66" s="44" t="s">
        <v>4</v>
      </c>
      <c r="M66" s="44" t="s">
        <v>5</v>
      </c>
      <c r="N66" s="44" t="s">
        <v>6</v>
      </c>
      <c r="O66" s="44" t="s">
        <v>7</v>
      </c>
      <c r="P66" s="44" t="s">
        <v>8</v>
      </c>
      <c r="Q66" s="44" t="s">
        <v>9</v>
      </c>
      <c r="R66" s="44" t="s">
        <v>10</v>
      </c>
      <c r="S66" s="44" t="s">
        <v>11</v>
      </c>
      <c r="T66" s="44" t="s">
        <v>12</v>
      </c>
      <c r="U66" s="44" t="s">
        <v>13</v>
      </c>
      <c r="V66" s="44" t="s">
        <v>14</v>
      </c>
      <c r="W66" s="44" t="s">
        <v>15</v>
      </c>
      <c r="X66" s="44" t="s">
        <v>16</v>
      </c>
      <c r="Y66" s="44" t="s">
        <v>17</v>
      </c>
      <c r="Z66" s="44" t="s">
        <v>18</v>
      </c>
      <c r="AA66" s="44" t="s">
        <v>19</v>
      </c>
      <c r="AB66" s="44" t="s">
        <v>20</v>
      </c>
      <c r="AC66" s="44" t="s">
        <v>21</v>
      </c>
      <c r="AD66" s="44" t="s">
        <v>22</v>
      </c>
      <c r="AE66" s="44" t="s">
        <v>23</v>
      </c>
      <c r="AF66" s="44" t="s">
        <v>24</v>
      </c>
      <c r="AG66" s="44" t="s">
        <v>25</v>
      </c>
      <c r="AH66" s="44" t="s">
        <v>26</v>
      </c>
      <c r="AI66" s="44" t="s">
        <v>27</v>
      </c>
      <c r="AJ66" s="44" t="s">
        <v>28</v>
      </c>
      <c r="AK66" s="44" t="s">
        <v>29</v>
      </c>
      <c r="AL66" s="44" t="s">
        <v>30</v>
      </c>
      <c r="AM66" s="44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Table710276891281411544225405366[[#This Row],[Oczekiwane]]-Table710276891281411544225405366[[#This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Table710276891281411544225405366[[#This Row],[Oczekiwane]]-Table710276891281411544225405366[[#This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Table710276891281411544225405366[[#This Row],[Oczekiwane]]-Table710276891281411544225405366[[#This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Table710276891281411544225405366[[#This Row],[Oczekiwane]]-Table710276891281411544225405366[[#This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Table710276891281411544225405366[[#This Row],[Oczekiwane]]-Table710276891281411544225405366[[#This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Table710276891281411544225405366[[#This Row],[Oczekiwane]]-Table710276891281411544225405366[[#This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44" t="s">
        <v>1</v>
      </c>
      <c r="J73" s="44" t="s">
        <v>2</v>
      </c>
      <c r="K73" s="44" t="s">
        <v>3</v>
      </c>
      <c r="L73" s="44" t="s">
        <v>4</v>
      </c>
      <c r="M73" s="44" t="s">
        <v>5</v>
      </c>
      <c r="N73" s="44" t="s">
        <v>6</v>
      </c>
      <c r="O73" s="44" t="s">
        <v>7</v>
      </c>
      <c r="P73" s="44" t="s">
        <v>8</v>
      </c>
      <c r="Q73" s="44" t="s">
        <v>9</v>
      </c>
      <c r="R73" s="44" t="s">
        <v>10</v>
      </c>
      <c r="S73" s="44" t="s">
        <v>11</v>
      </c>
      <c r="T73" s="44" t="s">
        <v>12</v>
      </c>
      <c r="U73" s="44" t="s">
        <v>13</v>
      </c>
      <c r="V73" s="44" t="s">
        <v>14</v>
      </c>
      <c r="W73" s="44" t="s">
        <v>15</v>
      </c>
      <c r="X73" s="44" t="s">
        <v>16</v>
      </c>
      <c r="Y73" s="44" t="s">
        <v>17</v>
      </c>
      <c r="Z73" s="44" t="s">
        <v>18</v>
      </c>
      <c r="AA73" s="44" t="s">
        <v>19</v>
      </c>
      <c r="AB73" s="44" t="s">
        <v>20</v>
      </c>
      <c r="AC73" s="44" t="s">
        <v>21</v>
      </c>
      <c r="AD73" s="44" t="s">
        <v>22</v>
      </c>
      <c r="AE73" s="44" t="s">
        <v>23</v>
      </c>
      <c r="AF73" s="44" t="s">
        <v>24</v>
      </c>
      <c r="AG73" s="44" t="s">
        <v>25</v>
      </c>
      <c r="AH73" s="44" t="s">
        <v>26</v>
      </c>
      <c r="AI73" s="44" t="s">
        <v>27</v>
      </c>
      <c r="AJ73" s="44" t="s">
        <v>28</v>
      </c>
      <c r="AK73" s="44" t="s">
        <v>29</v>
      </c>
      <c r="AL73" s="44" t="s">
        <v>30</v>
      </c>
      <c r="AM73" s="44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Table810377901291421554326415467[[#This Row],[Oczekiwane]]-Table810377901291421554326415467[[#This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Table810377901291421554326415467[[#This Row],[Oczekiwane]]-Table810377901291421554326415467[[#This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Table810377901291421554326415467[[#This Row],[Oczekiwane]]-Table810377901291421554326415467[[#This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Table810377901291421554326415467[[#This Row],[Oczekiwane]]-Table810377901291421554326415467[[#This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Table810377901291421554326415467[[#This Row],[Oczekiwane]]-Table810377901291421554326415467[[#This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Table810377901291421554326415467[[#This Row],[Oczekiwane]]-Table810377901291421554326415467[[#This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1623" priority="2">
      <formula>I$17="DZIŚ"</formula>
    </cfRule>
  </conditionalFormatting>
  <conditionalFormatting sqref="I19:AM19">
    <cfRule type="expression" dxfId="1622" priority="1">
      <formula>I$17="TODAY"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workbookViewId="0">
      <pane xSplit="2" topLeftCell="C1" activePane="topRight" state="frozen"/>
      <selection activeCell="A67" sqref="A67"/>
      <selection pane="topRight" activeCell="C1" sqref="C1:G1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8" width="10.6640625" customWidth="1"/>
    <col min="39" max="39" width="10.6640625" hidden="1" customWidth="1"/>
  </cols>
  <sheetData>
    <row r="1" spans="1:36" ht="20.399999999999999" thickBot="1" x14ac:dyDescent="0.45">
      <c r="B1" s="2">
        <v>43617</v>
      </c>
      <c r="C1" s="49"/>
      <c r="D1" s="49" t="s">
        <v>328</v>
      </c>
      <c r="E1" s="48" t="s">
        <v>326</v>
      </c>
      <c r="F1" s="3"/>
      <c r="G1" s="3"/>
      <c r="AJ1" t="s">
        <v>172</v>
      </c>
    </row>
    <row r="2" spans="1:36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36" x14ac:dyDescent="0.3">
      <c r="A3" s="4"/>
      <c r="B3" s="6" t="s">
        <v>42</v>
      </c>
      <c r="C3" s="33">
        <f t="shared" ref="C3" si="0">C8</f>
        <v>0</v>
      </c>
      <c r="D3" s="33">
        <f>Table210478911301431564429425581[Oczekiwane]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36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36" x14ac:dyDescent="0.3">
      <c r="C5" s="8"/>
      <c r="D5" s="8"/>
      <c r="E5" s="8"/>
      <c r="F5" s="8"/>
      <c r="G5" s="8"/>
    </row>
    <row r="6" spans="1:36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36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36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36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36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36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36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36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36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36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Table210478911301431564429425581[% Wykonania]</f>
        <v/>
      </c>
    </row>
    <row r="16" spans="1:36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45"/>
      <c r="J16" s="45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Table210478911301431564429425581[Oczekiwane]-Table210478911301431564429425581[Rzeczywiste]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44" t="s">
        <v>1</v>
      </c>
      <c r="J20" s="44" t="s">
        <v>2</v>
      </c>
      <c r="K20" s="44" t="s">
        <v>3</v>
      </c>
      <c r="L20" s="44" t="s">
        <v>4</v>
      </c>
      <c r="M20" s="44" t="s">
        <v>5</v>
      </c>
      <c r="N20" s="44" t="s">
        <v>6</v>
      </c>
      <c r="O20" s="44" t="s">
        <v>7</v>
      </c>
      <c r="P20" s="44" t="s">
        <v>8</v>
      </c>
      <c r="Q20" s="44" t="s">
        <v>9</v>
      </c>
      <c r="R20" s="44" t="s">
        <v>10</v>
      </c>
      <c r="S20" s="44" t="s">
        <v>11</v>
      </c>
      <c r="T20" s="44" t="s">
        <v>12</v>
      </c>
      <c r="U20" s="44" t="s">
        <v>13</v>
      </c>
      <c r="V20" s="44" t="s">
        <v>14</v>
      </c>
      <c r="W20" s="44" t="s">
        <v>15</v>
      </c>
      <c r="X20" s="44" t="s">
        <v>16</v>
      </c>
      <c r="Y20" s="44" t="s">
        <v>17</v>
      </c>
      <c r="Z20" s="44" t="s">
        <v>18</v>
      </c>
      <c r="AA20" s="44" t="s">
        <v>19</v>
      </c>
      <c r="AB20" s="44" t="s">
        <v>20</v>
      </c>
      <c r="AC20" s="44" t="s">
        <v>21</v>
      </c>
      <c r="AD20" s="44" t="s">
        <v>22</v>
      </c>
      <c r="AE20" s="44" t="s">
        <v>23</v>
      </c>
      <c r="AF20" s="44" t="s">
        <v>24</v>
      </c>
      <c r="AG20" s="44" t="s">
        <v>25</v>
      </c>
      <c r="AH20" s="44" t="s">
        <v>26</v>
      </c>
      <c r="AI20" s="44" t="s">
        <v>27</v>
      </c>
      <c r="AJ20" s="44" t="s">
        <v>28</v>
      </c>
      <c r="AK20" s="44" t="s">
        <v>29</v>
      </c>
      <c r="AL20" s="44" t="s">
        <v>30</v>
      </c>
      <c r="AM20" s="44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Table410579921311441574530435682[[#This Row],[Oczekiwane]]-Table410579921311441574530435682[[#This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Table410579921311441574530435682[[#This Row],[Oczekiwane]]-Table410579921311441574530435682[[#This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Table410579921311441574530435682[[#This Row],[Oczekiwane]]-Table410579921311441574530435682[[#This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Table410579921311441574530435682[[#This Row],[Oczekiwane]]-Table410579921311441574530435682[[#This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Table410579921311441574530435682[[#This Row],[Oczekiwane]]-Table410579921311441574530435682[[#This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Table410579921311441574530435682[[#This Row],[Oczekiwane]]-Table410579921311441574530435682[[#This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Table410579921311441574530435682[[#This Row],[Oczekiwane]]-Table410579921311441574530435682[[#This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Table410579921311441574530435682[[#This Row],[Oczekiwane]]-Table410579921311441574530435682[[#This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Table410579921311441574530435682[[#This Row],[Oczekiwane]]-Table410579921311441574530435682[[#This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Table410579921311441574530435682[[#This Row],[Oczekiwane]]-Table410579921311441574530435682[[#This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Table410579921311441574530435682[[#This Row],[Oczekiwane]]-Table410579921311441574530435682[[#This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44" t="s">
        <v>1</v>
      </c>
      <c r="J32" s="44" t="s">
        <v>2</v>
      </c>
      <c r="K32" s="44" t="s">
        <v>3</v>
      </c>
      <c r="L32" s="44" t="s">
        <v>4</v>
      </c>
      <c r="M32" s="44" t="s">
        <v>5</v>
      </c>
      <c r="N32" s="44" t="s">
        <v>6</v>
      </c>
      <c r="O32" s="44" t="s">
        <v>7</v>
      </c>
      <c r="P32" s="44" t="s">
        <v>8</v>
      </c>
      <c r="Q32" s="44" t="s">
        <v>9</v>
      </c>
      <c r="R32" s="44" t="s">
        <v>10</v>
      </c>
      <c r="S32" s="44" t="s">
        <v>11</v>
      </c>
      <c r="T32" s="44" t="s">
        <v>12</v>
      </c>
      <c r="U32" s="44" t="s">
        <v>13</v>
      </c>
      <c r="V32" s="44" t="s">
        <v>14</v>
      </c>
      <c r="W32" s="44" t="s">
        <v>15</v>
      </c>
      <c r="X32" s="44" t="s">
        <v>16</v>
      </c>
      <c r="Y32" s="44" t="s">
        <v>17</v>
      </c>
      <c r="Z32" s="44" t="s">
        <v>18</v>
      </c>
      <c r="AA32" s="44" t="s">
        <v>19</v>
      </c>
      <c r="AB32" s="44" t="s">
        <v>20</v>
      </c>
      <c r="AC32" s="44" t="s">
        <v>21</v>
      </c>
      <c r="AD32" s="44" t="s">
        <v>22</v>
      </c>
      <c r="AE32" s="44" t="s">
        <v>23</v>
      </c>
      <c r="AF32" s="44" t="s">
        <v>24</v>
      </c>
      <c r="AG32" s="44" t="s">
        <v>25</v>
      </c>
      <c r="AH32" s="44" t="s">
        <v>26</v>
      </c>
      <c r="AI32" s="44" t="s">
        <v>27</v>
      </c>
      <c r="AJ32" s="44" t="s">
        <v>28</v>
      </c>
      <c r="AK32" s="44" t="s">
        <v>29</v>
      </c>
      <c r="AL32" s="44" t="s">
        <v>30</v>
      </c>
      <c r="AM32" s="44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Table510074871261391524023385177[[#This Row],[Oczekiwane]]-Table510074871261391524023385177[[#This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Table510074871261391524023385177[[#This Row],[Oczekiwane]]-Table510074871261391524023385177[[#This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Table510074871261391524023385177[[#This Row],[Oczekiwane]]-Table510074871261391524023385177[[#This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Table510074871261391524023385177[[#This Row],[Oczekiwane]]-Table510074871261391524023385177[[#This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Table510074871261391524023385177[[#This Row],[Oczekiwane]]-Table510074871261391524023385177[[#This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Table510074871261391524023385177[[#This Row],[Oczekiwane]]-Table510074871261391524023385177[[#This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Table510074871261391524023385177[[#This Row],[Oczekiwane]]-Table510074871261391524023385177[[#This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Table510074871261391524023385177[[#This Row],[Oczekiwane]]-Table510074871261391524023385177[[#This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Table510074871261391524023385177[[#This Row],[Oczekiwane]]-Table510074871261391524023385177[[#This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Table510074871261391524023385177[[#This Row],[Oczekiwane]]-Table510074871261391524023385177[[#This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Table510074871261391524023385177[[#This Row],[Oczekiwane]]-Table510074871261391524023385177[[#This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44" t="s">
        <v>1</v>
      </c>
      <c r="J44" s="44" t="s">
        <v>2</v>
      </c>
      <c r="K44" s="44" t="s">
        <v>3</v>
      </c>
      <c r="L44" s="44" t="s">
        <v>4</v>
      </c>
      <c r="M44" s="44" t="s">
        <v>5</v>
      </c>
      <c r="N44" s="44" t="s">
        <v>6</v>
      </c>
      <c r="O44" s="44" t="s">
        <v>7</v>
      </c>
      <c r="P44" s="44" t="s">
        <v>8</v>
      </c>
      <c r="Q44" s="44" t="s">
        <v>9</v>
      </c>
      <c r="R44" s="44" t="s">
        <v>10</v>
      </c>
      <c r="S44" s="44" t="s">
        <v>11</v>
      </c>
      <c r="T44" s="44" t="s">
        <v>12</v>
      </c>
      <c r="U44" s="44" t="s">
        <v>13</v>
      </c>
      <c r="V44" s="44" t="s">
        <v>14</v>
      </c>
      <c r="W44" s="44" t="s">
        <v>15</v>
      </c>
      <c r="X44" s="44" t="s">
        <v>16</v>
      </c>
      <c r="Y44" s="44" t="s">
        <v>17</v>
      </c>
      <c r="Z44" s="44" t="s">
        <v>18</v>
      </c>
      <c r="AA44" s="44" t="s">
        <v>19</v>
      </c>
      <c r="AB44" s="44" t="s">
        <v>20</v>
      </c>
      <c r="AC44" s="44" t="s">
        <v>21</v>
      </c>
      <c r="AD44" s="44" t="s">
        <v>22</v>
      </c>
      <c r="AE44" s="44" t="s">
        <v>23</v>
      </c>
      <c r="AF44" s="44" t="s">
        <v>24</v>
      </c>
      <c r="AG44" s="44" t="s">
        <v>25</v>
      </c>
      <c r="AH44" s="44" t="s">
        <v>26</v>
      </c>
      <c r="AI44" s="44" t="s">
        <v>27</v>
      </c>
      <c r="AJ44" s="44" t="s">
        <v>28</v>
      </c>
      <c r="AK44" s="44" t="s">
        <v>29</v>
      </c>
      <c r="AL44" s="44" t="s">
        <v>30</v>
      </c>
      <c r="AM44" s="44" t="s">
        <v>31</v>
      </c>
      <c r="AN44" s="44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Table610175881271401534124395278[[#This Row],[Oczekiwane]]-Table610175881271401534124395278[[#This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Table610175881271401534124395278[[#This Row],[Oczekiwane]]-Table610175881271401534124395278[[#This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Table610175881271401534124395278[[#This Row],[Oczekiwane]]-Table610175881271401534124395278[[#This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Table610175881271401534124395278[[#This Row],[Oczekiwane]]-Table610175881271401534124395278[[#This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Table610175881271401534124395278[[#This Row],[Oczekiwane]]-Table610175881271401534124395278[[#This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Table610175881271401534124395278[[#This Row],[Oczekiwane]]-Table610175881271401534124395278[[#This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Table610175881271401534124395278[[#This Row],[Oczekiwane]]-Table610175881271401534124395278[[#This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Table610175881271401534124395278[[#This Row],[Oczekiwane]]-Table610175881271401534124395278[[#This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Table610175881271401534124395278[[#This Row],[Oczekiwane]]-Table610175881271401534124395278[[#This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Table610175881271401534124395278[[#This Row],[Oczekiwane]]-Table610175881271401534124395278[[#This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Table610175881271401534124395278[[#This Row],[Oczekiwane]]-Table610175881271401534124395278[[#This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Table610175881271401534124395278[[#This Row],[Oczekiwane]]-Table610175881271401534124395278[[#This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Table610175881271401534124395278[[#This Row],[Oczekiwane]]-Table610175881271401534124395278[[#This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Table610175881271401534124395278[[#This Row],[Oczekiwane]]-Table610175881271401534124395278[[#This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Table610175881271401534124395278[[#This Row],[Oczekiwane]]-Table610175881271401534124395278[[#This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Table610175881271401534124395278[[#This Row],[Oczekiwane]]-Table610175881271401534124395278[[#This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Table610175881271401534124395278[[#This Row],[Oczekiwane]]-Table610175881271401534124395278[[#This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Table610175881271401534124395278[[#This Row],[Oczekiwane]]-Table610175881271401534124395278[[#This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Table610175881271401534124395278[[#This Row],[Oczekiwane]]-Table610175881271401534124395278[[#This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Table610175881271401534124395278[[#This Row],[Oczekiwane]]-Table610175881271401534124395278[[#This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Table610175881271401534124395278[[#This Row],[Oczekiwane]]-Table610175881271401534124395278[[#This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44" t="s">
        <v>1</v>
      </c>
      <c r="J66" s="44" t="s">
        <v>2</v>
      </c>
      <c r="K66" s="44" t="s">
        <v>3</v>
      </c>
      <c r="L66" s="44" t="s">
        <v>4</v>
      </c>
      <c r="M66" s="44" t="s">
        <v>5</v>
      </c>
      <c r="N66" s="44" t="s">
        <v>6</v>
      </c>
      <c r="O66" s="44" t="s">
        <v>7</v>
      </c>
      <c r="P66" s="44" t="s">
        <v>8</v>
      </c>
      <c r="Q66" s="44" t="s">
        <v>9</v>
      </c>
      <c r="R66" s="44" t="s">
        <v>10</v>
      </c>
      <c r="S66" s="44" t="s">
        <v>11</v>
      </c>
      <c r="T66" s="44" t="s">
        <v>12</v>
      </c>
      <c r="U66" s="44" t="s">
        <v>13</v>
      </c>
      <c r="V66" s="44" t="s">
        <v>14</v>
      </c>
      <c r="W66" s="44" t="s">
        <v>15</v>
      </c>
      <c r="X66" s="44" t="s">
        <v>16</v>
      </c>
      <c r="Y66" s="44" t="s">
        <v>17</v>
      </c>
      <c r="Z66" s="44" t="s">
        <v>18</v>
      </c>
      <c r="AA66" s="44" t="s">
        <v>19</v>
      </c>
      <c r="AB66" s="44" t="s">
        <v>20</v>
      </c>
      <c r="AC66" s="44" t="s">
        <v>21</v>
      </c>
      <c r="AD66" s="44" t="s">
        <v>22</v>
      </c>
      <c r="AE66" s="44" t="s">
        <v>23</v>
      </c>
      <c r="AF66" s="44" t="s">
        <v>24</v>
      </c>
      <c r="AG66" s="44" t="s">
        <v>25</v>
      </c>
      <c r="AH66" s="44" t="s">
        <v>26</v>
      </c>
      <c r="AI66" s="44" t="s">
        <v>27</v>
      </c>
      <c r="AJ66" s="44" t="s">
        <v>28</v>
      </c>
      <c r="AK66" s="44" t="s">
        <v>29</v>
      </c>
      <c r="AL66" s="44" t="s">
        <v>30</v>
      </c>
      <c r="AM66" s="44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Table710276891281411544225405379[[#This Row],[Oczekiwane]]-Table710276891281411544225405379[[#This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Table710276891281411544225405379[[#This Row],[Oczekiwane]]-Table710276891281411544225405379[[#This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Table710276891281411544225405379[[#This Row],[Oczekiwane]]-Table710276891281411544225405379[[#This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Table710276891281411544225405379[[#This Row],[Oczekiwane]]-Table710276891281411544225405379[[#This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Table710276891281411544225405379[[#This Row],[Oczekiwane]]-Table710276891281411544225405379[[#This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Table710276891281411544225405379[[#This Row],[Oczekiwane]]-Table710276891281411544225405379[[#This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44" t="s">
        <v>1</v>
      </c>
      <c r="J73" s="44" t="s">
        <v>2</v>
      </c>
      <c r="K73" s="44" t="s">
        <v>3</v>
      </c>
      <c r="L73" s="44" t="s">
        <v>4</v>
      </c>
      <c r="M73" s="44" t="s">
        <v>5</v>
      </c>
      <c r="N73" s="44" t="s">
        <v>6</v>
      </c>
      <c r="O73" s="44" t="s">
        <v>7</v>
      </c>
      <c r="P73" s="44" t="s">
        <v>8</v>
      </c>
      <c r="Q73" s="44" t="s">
        <v>9</v>
      </c>
      <c r="R73" s="44" t="s">
        <v>10</v>
      </c>
      <c r="S73" s="44" t="s">
        <v>11</v>
      </c>
      <c r="T73" s="44" t="s">
        <v>12</v>
      </c>
      <c r="U73" s="44" t="s">
        <v>13</v>
      </c>
      <c r="V73" s="44" t="s">
        <v>14</v>
      </c>
      <c r="W73" s="44" t="s">
        <v>15</v>
      </c>
      <c r="X73" s="44" t="s">
        <v>16</v>
      </c>
      <c r="Y73" s="44" t="s">
        <v>17</v>
      </c>
      <c r="Z73" s="44" t="s">
        <v>18</v>
      </c>
      <c r="AA73" s="44" t="s">
        <v>19</v>
      </c>
      <c r="AB73" s="44" t="s">
        <v>20</v>
      </c>
      <c r="AC73" s="44" t="s">
        <v>21</v>
      </c>
      <c r="AD73" s="44" t="s">
        <v>22</v>
      </c>
      <c r="AE73" s="44" t="s">
        <v>23</v>
      </c>
      <c r="AF73" s="44" t="s">
        <v>24</v>
      </c>
      <c r="AG73" s="44" t="s">
        <v>25</v>
      </c>
      <c r="AH73" s="44" t="s">
        <v>26</v>
      </c>
      <c r="AI73" s="44" t="s">
        <v>27</v>
      </c>
      <c r="AJ73" s="44" t="s">
        <v>28</v>
      </c>
      <c r="AK73" s="44" t="s">
        <v>29</v>
      </c>
      <c r="AL73" s="44" t="s">
        <v>30</v>
      </c>
      <c r="AM73" s="44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Table810377901291421554326415480[[#This Row],[Oczekiwane]]-Table810377901291421554326415480[[#This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Table810377901291421554326415480[[#This Row],[Oczekiwane]]-Table810377901291421554326415480[[#This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Table810377901291421554326415480[[#This Row],[Oczekiwane]]-Table810377901291421554326415480[[#This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Table810377901291421554326415480[[#This Row],[Oczekiwane]]-Table810377901291421554326415480[[#This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Table810377901291421554326415480[[#This Row],[Oczekiwane]]-Table810377901291421554326415480[[#This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Table810377901291421554326415480[[#This Row],[Oczekiwane]]-Table810377901291421554326415480[[#This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1420" priority="2">
      <formula>I$17="DZIŚ"</formula>
    </cfRule>
  </conditionalFormatting>
  <conditionalFormatting sqref="I19:AM19">
    <cfRule type="expression" dxfId="1419" priority="1">
      <formula>I$17="TODAY"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workbookViewId="0">
      <pane xSplit="2" topLeftCell="C1" activePane="topRight" state="frozen"/>
      <selection activeCell="A67" sqref="A67"/>
      <selection pane="topRight" activeCell="C1" sqref="C1:G1"/>
    </sheetView>
  </sheetViews>
  <sheetFormatPr defaultColWidth="8.77734375" defaultRowHeight="14.4" outlineLevelRow="1" x14ac:dyDescent="0.3"/>
  <cols>
    <col min="1" max="1" width="5.33203125" style="1" customWidth="1"/>
    <col min="2" max="2" width="21" customWidth="1"/>
    <col min="3" max="3" width="13.44140625" customWidth="1"/>
    <col min="4" max="4" width="14" bestFit="1" customWidth="1"/>
    <col min="5" max="5" width="12.44140625" customWidth="1"/>
    <col min="6" max="6" width="15.44140625" customWidth="1"/>
    <col min="7" max="7" width="12.6640625" customWidth="1"/>
    <col min="8" max="8" width="5" customWidth="1"/>
    <col min="9" max="9" width="10.6640625" customWidth="1"/>
    <col min="10" max="10" width="12.33203125" customWidth="1"/>
    <col min="11" max="27" width="10.6640625" customWidth="1"/>
    <col min="28" max="28" width="13.109375" customWidth="1"/>
    <col min="29" max="39" width="10.6640625" customWidth="1"/>
  </cols>
  <sheetData>
    <row r="1" spans="1:36" ht="20.399999999999999" thickBot="1" x14ac:dyDescent="0.45">
      <c r="B1" s="2">
        <v>43647</v>
      </c>
      <c r="C1" s="49"/>
      <c r="D1" s="49" t="s">
        <v>328</v>
      </c>
      <c r="E1" s="48" t="s">
        <v>326</v>
      </c>
      <c r="F1" s="3"/>
      <c r="G1" s="3"/>
      <c r="AJ1" t="s">
        <v>172</v>
      </c>
    </row>
    <row r="2" spans="1:36" ht="15" thickTop="1" x14ac:dyDescent="0.3">
      <c r="A2" s="4"/>
      <c r="B2" s="5" t="s">
        <v>34</v>
      </c>
      <c r="C2" s="5" t="s">
        <v>35</v>
      </c>
      <c r="D2" s="5" t="s">
        <v>36</v>
      </c>
      <c r="E2" s="5" t="s">
        <v>37</v>
      </c>
      <c r="F2" s="5" t="s">
        <v>38</v>
      </c>
      <c r="G2" s="5" t="s">
        <v>39</v>
      </c>
    </row>
    <row r="3" spans="1:36" x14ac:dyDescent="0.3">
      <c r="A3" s="4"/>
      <c r="B3" s="6" t="s">
        <v>42</v>
      </c>
      <c r="C3" s="33">
        <f t="shared" ref="C3" si="0">C8</f>
        <v>0</v>
      </c>
      <c r="D3" s="33">
        <f>Table21047891130143156442942556894[Oczekiwane]</f>
        <v>0</v>
      </c>
      <c r="E3" s="53">
        <f>D3-D4</f>
        <v>0</v>
      </c>
      <c r="F3" s="33">
        <f>C91</f>
        <v>0</v>
      </c>
      <c r="G3" s="33">
        <f>C3-(D3+F3)</f>
        <v>0</v>
      </c>
      <c r="L3" s="55"/>
    </row>
    <row r="4" spans="1:36" x14ac:dyDescent="0.3">
      <c r="A4" s="4"/>
      <c r="B4" s="7" t="s">
        <v>46</v>
      </c>
      <c r="C4" s="42">
        <f>D8</f>
        <v>0</v>
      </c>
      <c r="D4" s="42">
        <f>D18</f>
        <v>0</v>
      </c>
      <c r="E4" s="54"/>
      <c r="F4" s="42">
        <f>D91</f>
        <v>0</v>
      </c>
      <c r="G4" s="42">
        <f>C4-D4-F4</f>
        <v>0</v>
      </c>
      <c r="L4" s="55"/>
    </row>
    <row r="5" spans="1:36" x14ac:dyDescent="0.3">
      <c r="C5" s="8"/>
      <c r="D5" s="8"/>
      <c r="E5" s="8"/>
      <c r="F5" s="8"/>
      <c r="G5" s="8"/>
    </row>
    <row r="6" spans="1:36" ht="18" thickBot="1" x14ac:dyDescent="0.4">
      <c r="A6" s="9"/>
      <c r="B6" s="10" t="s">
        <v>40</v>
      </c>
      <c r="C6" s="10"/>
      <c r="D6" s="10"/>
      <c r="E6" s="10"/>
      <c r="F6" s="10"/>
      <c r="G6" s="10"/>
    </row>
    <row r="7" spans="1:36" ht="15" thickTop="1" x14ac:dyDescent="0.3">
      <c r="A7" s="9"/>
      <c r="B7" t="s">
        <v>41</v>
      </c>
      <c r="C7" t="s">
        <v>42</v>
      </c>
      <c r="D7" t="s">
        <v>46</v>
      </c>
      <c r="E7" t="s">
        <v>43</v>
      </c>
      <c r="F7" t="s">
        <v>44</v>
      </c>
      <c r="G7" t="s">
        <v>45</v>
      </c>
    </row>
    <row r="8" spans="1:36" x14ac:dyDescent="0.3">
      <c r="B8" s="11" t="s">
        <v>48</v>
      </c>
      <c r="C8" s="35">
        <f>SUM(C10:C14)</f>
        <v>0</v>
      </c>
      <c r="D8" s="35">
        <f>SUM(D10:D14)</f>
        <v>0</v>
      </c>
      <c r="E8" s="35">
        <f>D8-C8</f>
        <v>0</v>
      </c>
      <c r="F8" s="12" t="str">
        <f>IFERROR(D8/C8,"")</f>
        <v/>
      </c>
      <c r="G8" s="11"/>
    </row>
    <row r="9" spans="1:36" outlineLevel="1" x14ac:dyDescent="0.3">
      <c r="A9" s="1" t="str">
        <f>'[1]Categories Template'!A4</f>
        <v>0.1</v>
      </c>
      <c r="C9" s="34"/>
      <c r="D9" s="34"/>
      <c r="E9" s="34"/>
      <c r="F9" s="13" t="str">
        <f t="shared" ref="F9:F15" si="1">IFERROR(D9/C9,"")</f>
        <v/>
      </c>
    </row>
    <row r="10" spans="1:36" outlineLevel="1" x14ac:dyDescent="0.3">
      <c r="A10" s="1" t="str">
        <f>'[1]Categories Template'!A5</f>
        <v>0.2</v>
      </c>
      <c r="B10" t="str">
        <f>Kategorie!B4</f>
        <v>Pensja</v>
      </c>
      <c r="C10" s="34">
        <v>0</v>
      </c>
      <c r="D10" s="34"/>
      <c r="E10" s="34">
        <v>0</v>
      </c>
      <c r="F10" s="13" t="str">
        <f t="shared" si="1"/>
        <v/>
      </c>
    </row>
    <row r="11" spans="1:36" outlineLevel="1" x14ac:dyDescent="0.3">
      <c r="A11" s="1" t="str">
        <f>'[1]Categories Template'!A6</f>
        <v>0.3</v>
      </c>
      <c r="B11" t="str">
        <f>Kategorie!B5</f>
        <v>Premia</v>
      </c>
      <c r="C11" s="34">
        <v>0</v>
      </c>
      <c r="D11" s="34"/>
      <c r="E11" s="34">
        <v>0</v>
      </c>
      <c r="F11" s="13" t="str">
        <f t="shared" si="1"/>
        <v/>
      </c>
    </row>
    <row r="12" spans="1:36" outlineLevel="1" x14ac:dyDescent="0.3">
      <c r="A12" s="1" t="str">
        <f>'[1]Categories Template'!A7</f>
        <v>0.4</v>
      </c>
      <c r="B12" t="str">
        <f>Kategorie!B6</f>
        <v>Odsetki i dywidendy</v>
      </c>
      <c r="C12" s="34">
        <v>0</v>
      </c>
      <c r="D12" s="34"/>
      <c r="E12" s="34">
        <v>0</v>
      </c>
      <c r="F12" s="13" t="str">
        <f t="shared" si="1"/>
        <v/>
      </c>
    </row>
    <row r="13" spans="1:36" outlineLevel="1" x14ac:dyDescent="0.3">
      <c r="A13" s="1" t="str">
        <f>'[1]Categories Template'!A8</f>
        <v>0.5</v>
      </c>
      <c r="B13" t="str">
        <f>Kategorie!B7</f>
        <v>Blog</v>
      </c>
      <c r="C13" s="34">
        <v>0</v>
      </c>
      <c r="D13" s="34"/>
      <c r="E13" s="34">
        <v>0</v>
      </c>
      <c r="F13" s="13" t="str">
        <f t="shared" si="1"/>
        <v/>
      </c>
    </row>
    <row r="14" spans="1:36" ht="15" outlineLevel="1" thickBot="1" x14ac:dyDescent="0.35">
      <c r="B14" t="str">
        <f>Kategorie!B8</f>
        <v>Inne</v>
      </c>
      <c r="C14" s="34">
        <v>0</v>
      </c>
      <c r="D14" s="34"/>
      <c r="E14" s="34">
        <v>0</v>
      </c>
      <c r="F14" s="13" t="str">
        <f t="shared" si="1"/>
        <v/>
      </c>
      <c r="I14" s="56" t="s">
        <v>171</v>
      </c>
      <c r="J14" s="56"/>
      <c r="K14" s="14">
        <f ca="1">DAY(TODAY())/DAY(EOMONTH(TODAY(),0))</f>
        <v>0.16129032258064516</v>
      </c>
    </row>
    <row r="15" spans="1:36" ht="15" thickBot="1" x14ac:dyDescent="0.35">
      <c r="A15" s="15"/>
      <c r="F15" s="13" t="str">
        <f t="shared" si="1"/>
        <v/>
      </c>
      <c r="I15" s="56" t="s">
        <v>47</v>
      </c>
      <c r="J15" s="56"/>
      <c r="K15" s="16" t="str">
        <f>Table21047891130143156442942556894[% Wykonania]</f>
        <v/>
      </c>
    </row>
    <row r="16" spans="1:36" ht="18" thickBot="1" x14ac:dyDescent="0.4">
      <c r="A16" s="15"/>
      <c r="B16" s="10" t="s">
        <v>36</v>
      </c>
      <c r="C16" s="10"/>
      <c r="D16" s="10"/>
      <c r="E16" s="10"/>
      <c r="F16" s="10"/>
      <c r="G16" s="10"/>
      <c r="I16" s="45"/>
      <c r="J16" s="45"/>
      <c r="K16" s="18"/>
    </row>
    <row r="17" spans="1:39" ht="15.6" thickTop="1" thickBot="1" x14ac:dyDescent="0.35">
      <c r="A17" s="15"/>
      <c r="B17" s="19" t="s">
        <v>41</v>
      </c>
      <c r="C17" t="s">
        <v>42</v>
      </c>
      <c r="D17" t="s">
        <v>46</v>
      </c>
      <c r="E17" t="s">
        <v>43</v>
      </c>
      <c r="F17" t="s">
        <v>44</v>
      </c>
      <c r="G17" t="s">
        <v>45</v>
      </c>
      <c r="I17" t="str">
        <f t="shared" ref="I17:AM17" ca="1" si="2">IF(_xlfn.NUMBERVALUE(TEXT(TODAY(),"d"))=_xlfn.NUMBERVALUE(TEXT(I20,"#")),"DZIŚ","")</f>
        <v/>
      </c>
      <c r="J17" t="str">
        <f t="shared" ca="1" si="2"/>
        <v/>
      </c>
      <c r="K17" t="str">
        <f t="shared" ca="1" si="2"/>
        <v/>
      </c>
      <c r="L17" t="str">
        <f t="shared" ca="1" si="2"/>
        <v/>
      </c>
      <c r="M17" t="str">
        <f t="shared" ca="1" si="2"/>
        <v>DZIŚ</v>
      </c>
      <c r="N17" t="str">
        <f t="shared" ca="1" si="2"/>
        <v/>
      </c>
      <c r="O17" t="str">
        <f t="shared" ca="1" si="2"/>
        <v/>
      </c>
      <c r="P17" t="str">
        <f t="shared" ca="1" si="2"/>
        <v/>
      </c>
      <c r="Q17" t="str">
        <f t="shared" ca="1" si="2"/>
        <v/>
      </c>
      <c r="R17" t="str">
        <f t="shared" ca="1" si="2"/>
        <v/>
      </c>
      <c r="S17" t="str">
        <f t="shared" ca="1" si="2"/>
        <v/>
      </c>
      <c r="T17" t="str">
        <f t="shared" ca="1" si="2"/>
        <v/>
      </c>
      <c r="U17" t="str">
        <f t="shared" ca="1" si="2"/>
        <v/>
      </c>
      <c r="V17" t="str">
        <f t="shared" ca="1" si="2"/>
        <v/>
      </c>
      <c r="W17" t="str">
        <f t="shared" ca="1" si="2"/>
        <v/>
      </c>
      <c r="X17" t="str">
        <f t="shared" ca="1" si="2"/>
        <v/>
      </c>
      <c r="Y17" t="str">
        <f t="shared" ca="1" si="2"/>
        <v/>
      </c>
      <c r="Z17" t="str">
        <f t="shared" ca="1" si="2"/>
        <v/>
      </c>
      <c r="AA17" t="str">
        <f t="shared" ca="1" si="2"/>
        <v/>
      </c>
      <c r="AB17" t="str">
        <f t="shared" ca="1" si="2"/>
        <v/>
      </c>
      <c r="AC17" t="str">
        <f t="shared" ca="1" si="2"/>
        <v/>
      </c>
      <c r="AD17" t="str">
        <f t="shared" ca="1" si="2"/>
        <v/>
      </c>
      <c r="AE17" t="str">
        <f t="shared" ca="1" si="2"/>
        <v/>
      </c>
      <c r="AF17" t="str">
        <f t="shared" ca="1" si="2"/>
        <v/>
      </c>
      <c r="AG17" t="str">
        <f t="shared" ca="1" si="2"/>
        <v/>
      </c>
      <c r="AH17" t="str">
        <f t="shared" ca="1" si="2"/>
        <v/>
      </c>
      <c r="AI17" t="str">
        <f t="shared" ca="1" si="2"/>
        <v/>
      </c>
      <c r="AJ17" t="str">
        <f t="shared" ca="1" si="2"/>
        <v/>
      </c>
      <c r="AK17" t="str">
        <f t="shared" ca="1" si="2"/>
        <v/>
      </c>
      <c r="AL17" t="str">
        <f t="shared" ca="1" si="2"/>
        <v/>
      </c>
      <c r="AM17" t="str">
        <f t="shared" ca="1" si="2"/>
        <v/>
      </c>
    </row>
    <row r="18" spans="1:39" ht="15.6" thickTop="1" thickBot="1" x14ac:dyDescent="0.35">
      <c r="B18" s="20" t="s">
        <v>122</v>
      </c>
      <c r="C18" s="41">
        <f>SUM(C31,C43,C65,C72,C79)</f>
        <v>0</v>
      </c>
      <c r="D18" s="41">
        <f>SUM(D31,D43,D65,D72,D79)</f>
        <v>0</v>
      </c>
      <c r="E18" s="41">
        <f>Table21047891130143156442942556894[Oczekiwane]-Table21047891130143156442942556894[Rzeczywiste]</f>
        <v>0</v>
      </c>
      <c r="F18" s="21" t="str">
        <f>IFERROR(D18/C18,"")</f>
        <v/>
      </c>
      <c r="G18" s="20"/>
      <c r="I18" s="38">
        <f t="shared" ref="I18:AM18" si="3">SUM(I20:I79)</f>
        <v>0</v>
      </c>
      <c r="J18" s="39">
        <f t="shared" si="3"/>
        <v>0</v>
      </c>
      <c r="K18" s="39">
        <f t="shared" si="3"/>
        <v>0</v>
      </c>
      <c r="L18" s="39">
        <f t="shared" si="3"/>
        <v>0</v>
      </c>
      <c r="M18" s="39">
        <f t="shared" si="3"/>
        <v>0</v>
      </c>
      <c r="N18" s="39">
        <f t="shared" si="3"/>
        <v>0</v>
      </c>
      <c r="O18" s="39">
        <f t="shared" si="3"/>
        <v>0</v>
      </c>
      <c r="P18" s="39">
        <f t="shared" si="3"/>
        <v>0</v>
      </c>
      <c r="Q18" s="39">
        <f t="shared" si="3"/>
        <v>0</v>
      </c>
      <c r="R18" s="39">
        <f t="shared" si="3"/>
        <v>0</v>
      </c>
      <c r="S18" s="39">
        <f t="shared" si="3"/>
        <v>0</v>
      </c>
      <c r="T18" s="39">
        <f t="shared" si="3"/>
        <v>0</v>
      </c>
      <c r="U18" s="39">
        <f t="shared" si="3"/>
        <v>0</v>
      </c>
      <c r="V18" s="39">
        <f t="shared" si="3"/>
        <v>0</v>
      </c>
      <c r="W18" s="39">
        <f t="shared" si="3"/>
        <v>0</v>
      </c>
      <c r="X18" s="39">
        <f t="shared" si="3"/>
        <v>0</v>
      </c>
      <c r="Y18" s="39">
        <f t="shared" si="3"/>
        <v>0</v>
      </c>
      <c r="Z18" s="39">
        <f t="shared" si="3"/>
        <v>0</v>
      </c>
      <c r="AA18" s="39">
        <f t="shared" si="3"/>
        <v>0</v>
      </c>
      <c r="AB18" s="39">
        <f t="shared" si="3"/>
        <v>0</v>
      </c>
      <c r="AC18" s="39">
        <f t="shared" si="3"/>
        <v>0</v>
      </c>
      <c r="AD18" s="39">
        <f t="shared" si="3"/>
        <v>0</v>
      </c>
      <c r="AE18" s="39">
        <f t="shared" si="3"/>
        <v>0</v>
      </c>
      <c r="AF18" s="39">
        <f t="shared" si="3"/>
        <v>0</v>
      </c>
      <c r="AG18" s="39">
        <f t="shared" si="3"/>
        <v>0</v>
      </c>
      <c r="AH18" s="39">
        <f t="shared" si="3"/>
        <v>0</v>
      </c>
      <c r="AI18" s="39">
        <f t="shared" si="3"/>
        <v>0</v>
      </c>
      <c r="AJ18" s="39">
        <f t="shared" si="3"/>
        <v>0</v>
      </c>
      <c r="AK18" s="39">
        <f t="shared" si="3"/>
        <v>0</v>
      </c>
      <c r="AL18" s="39">
        <f t="shared" si="3"/>
        <v>0</v>
      </c>
      <c r="AM18" s="40">
        <f t="shared" si="3"/>
        <v>0</v>
      </c>
    </row>
    <row r="19" spans="1:39" ht="15" thickTop="1" x14ac:dyDescent="0.3">
      <c r="B19" s="19"/>
      <c r="C19" s="19"/>
      <c r="D19" s="19"/>
      <c r="E19" s="19"/>
      <c r="F19" s="19"/>
      <c r="G19" s="1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x14ac:dyDescent="0.3">
      <c r="A20" s="1" t="str">
        <f>'[1]Categories Template'!A15</f>
        <v>I</v>
      </c>
      <c r="B20" t="s">
        <v>123</v>
      </c>
      <c r="C20" t="s">
        <v>42</v>
      </c>
      <c r="D20" t="s">
        <v>46</v>
      </c>
      <c r="E20" t="s">
        <v>43</v>
      </c>
      <c r="F20" t="s">
        <v>44</v>
      </c>
      <c r="G20" t="s">
        <v>45</v>
      </c>
      <c r="I20" s="44" t="s">
        <v>1</v>
      </c>
      <c r="J20" s="44" t="s">
        <v>2</v>
      </c>
      <c r="K20" s="44" t="s">
        <v>3</v>
      </c>
      <c r="L20" s="44" t="s">
        <v>4</v>
      </c>
      <c r="M20" s="44" t="s">
        <v>5</v>
      </c>
      <c r="N20" s="44" t="s">
        <v>6</v>
      </c>
      <c r="O20" s="44" t="s">
        <v>7</v>
      </c>
      <c r="P20" s="44" t="s">
        <v>8</v>
      </c>
      <c r="Q20" s="44" t="s">
        <v>9</v>
      </c>
      <c r="R20" s="44" t="s">
        <v>10</v>
      </c>
      <c r="S20" s="44" t="s">
        <v>11</v>
      </c>
      <c r="T20" s="44" t="s">
        <v>12</v>
      </c>
      <c r="U20" s="44" t="s">
        <v>13</v>
      </c>
      <c r="V20" s="44" t="s">
        <v>14</v>
      </c>
      <c r="W20" s="44" t="s">
        <v>15</v>
      </c>
      <c r="X20" s="44" t="s">
        <v>16</v>
      </c>
      <c r="Y20" s="44" t="s">
        <v>17</v>
      </c>
      <c r="Z20" s="44" t="s">
        <v>18</v>
      </c>
      <c r="AA20" s="44" t="s">
        <v>19</v>
      </c>
      <c r="AB20" s="44" t="s">
        <v>20</v>
      </c>
      <c r="AC20" s="44" t="s">
        <v>21</v>
      </c>
      <c r="AD20" s="44" t="s">
        <v>22</v>
      </c>
      <c r="AE20" s="44" t="s">
        <v>23</v>
      </c>
      <c r="AF20" s="44" t="s">
        <v>24</v>
      </c>
      <c r="AG20" s="44" t="s">
        <v>25</v>
      </c>
      <c r="AH20" s="44" t="s">
        <v>26</v>
      </c>
      <c r="AI20" s="44" t="s">
        <v>27</v>
      </c>
      <c r="AJ20" s="44" t="s">
        <v>28</v>
      </c>
      <c r="AK20" s="44" t="s">
        <v>29</v>
      </c>
      <c r="AL20" s="44" t="s">
        <v>30</v>
      </c>
      <c r="AM20" s="44" t="s">
        <v>31</v>
      </c>
    </row>
    <row r="21" spans="1:39" outlineLevel="1" x14ac:dyDescent="0.3">
      <c r="A21" s="1" t="str">
        <f>'[1]Categories Template'!A16</f>
        <v>I.1</v>
      </c>
      <c r="B21" t="str">
        <f>Kategorie!B16</f>
        <v>Wynajem</v>
      </c>
      <c r="C21" s="30">
        <v>0</v>
      </c>
      <c r="D21" s="30">
        <f>SUM(I21:AM21)</f>
        <v>0</v>
      </c>
      <c r="E21" s="30">
        <f>Table41057992131144157453043566995[[#This Row],[Oczekiwane]]-Table41057992131144157453043566995[[#This Row],[Rzeczywiste]]</f>
        <v>0</v>
      </c>
      <c r="F21" s="13" t="str">
        <f t="shared" ref="F21:F30" si="4">IFERROR(D21/C21,"")</f>
        <v/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</row>
    <row r="22" spans="1:39" outlineLevel="1" x14ac:dyDescent="0.3">
      <c r="A22" s="1" t="str">
        <f>'[1]Categories Template'!A17</f>
        <v>I.2</v>
      </c>
      <c r="B22" t="str">
        <f>Kategorie!B17</f>
        <v>Czynsz spółdzielni</v>
      </c>
      <c r="C22" s="30">
        <v>0</v>
      </c>
      <c r="D22" s="30">
        <f t="shared" ref="D22:D29" si="5">SUM(I22:AM22)</f>
        <v>0</v>
      </c>
      <c r="E22" s="30">
        <f>Table41057992131144157453043566995[[#This Row],[Oczekiwane]]-Table41057992131144157453043566995[[#This Row],[Rzeczywiste]]</f>
        <v>0</v>
      </c>
      <c r="F22" s="13" t="str">
        <f t="shared" si="4"/>
        <v/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</row>
    <row r="23" spans="1:39" outlineLevel="1" x14ac:dyDescent="0.3">
      <c r="A23" s="1" t="str">
        <f>'[1]Categories Template'!A18</f>
        <v>I.3</v>
      </c>
      <c r="B23" t="str">
        <f>Kategorie!B18</f>
        <v>Prąd</v>
      </c>
      <c r="C23" s="30">
        <v>0</v>
      </c>
      <c r="D23" s="30">
        <f t="shared" si="5"/>
        <v>0</v>
      </c>
      <c r="E23" s="30">
        <f>Table41057992131144157453043566995[[#This Row],[Oczekiwane]]-Table41057992131144157453043566995[[#This Row],[Rzeczywiste]]</f>
        <v>0</v>
      </c>
      <c r="F23" s="13" t="str">
        <f t="shared" si="4"/>
        <v/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</row>
    <row r="24" spans="1:39" outlineLevel="1" x14ac:dyDescent="0.3">
      <c r="A24" s="1" t="str">
        <f>'[1]Categories Template'!A19</f>
        <v>I.4</v>
      </c>
      <c r="B24" t="str">
        <f>Kategorie!B19</f>
        <v>Internet</v>
      </c>
      <c r="C24" s="30">
        <v>0</v>
      </c>
      <c r="D24" s="30">
        <f t="shared" si="5"/>
        <v>0</v>
      </c>
      <c r="E24" s="30">
        <f>Table41057992131144157453043566995[[#This Row],[Oczekiwane]]-Table41057992131144157453043566995[[#This Row],[Rzeczywiste]]</f>
        <v>0</v>
      </c>
      <c r="F24" s="13" t="str">
        <f t="shared" si="4"/>
        <v/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</row>
    <row r="25" spans="1:39" outlineLevel="1" x14ac:dyDescent="0.3">
      <c r="A25" s="1" t="str">
        <f>'[1]Categories Template'!A20</f>
        <v>I.5</v>
      </c>
      <c r="B25" t="str">
        <f>Kategorie!B20</f>
        <v>Komórka</v>
      </c>
      <c r="C25" s="30">
        <v>0</v>
      </c>
      <c r="D25" s="30">
        <f t="shared" si="5"/>
        <v>0</v>
      </c>
      <c r="E25" s="30">
        <f>Table41057992131144157453043566995[[#This Row],[Oczekiwane]]-Table41057992131144157453043566995[[#This Row],[Rzeczywiste]]</f>
        <v>0</v>
      </c>
      <c r="F25" s="13" t="str">
        <f t="shared" si="4"/>
        <v/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</row>
    <row r="26" spans="1:39" outlineLevel="1" x14ac:dyDescent="0.3">
      <c r="A26" s="1" t="str">
        <f>'[1]Categories Template'!A21</f>
        <v>I.6</v>
      </c>
      <c r="B26" t="str">
        <f>Kategorie!B21</f>
        <v>Pralnia</v>
      </c>
      <c r="C26" s="30">
        <v>0</v>
      </c>
      <c r="D26" s="30">
        <f t="shared" si="5"/>
        <v>0</v>
      </c>
      <c r="E26" s="30">
        <f>Table41057992131144157453043566995[[#This Row],[Oczekiwane]]-Table41057992131144157453043566995[[#This Row],[Rzeczywiste]]</f>
        <v>0</v>
      </c>
      <c r="F26" s="13" t="str">
        <f t="shared" si="4"/>
        <v/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</row>
    <row r="27" spans="1:39" outlineLevel="1" x14ac:dyDescent="0.3">
      <c r="A27" s="1" t="str">
        <f>'[1]Categories Template'!A22</f>
        <v>I.7</v>
      </c>
      <c r="B27" t="str">
        <f>Kategorie!B22</f>
        <v>Subskrypcje i abonamenty</v>
      </c>
      <c r="C27" s="31">
        <v>0</v>
      </c>
      <c r="D27" s="30">
        <f t="shared" si="5"/>
        <v>0</v>
      </c>
      <c r="E27" s="31">
        <f>Table41057992131144157453043566995[[#This Row],[Oczekiwane]]-Table41057992131144157453043566995[[#This Row],[Rzeczywiste]]</f>
        <v>0</v>
      </c>
      <c r="F27" s="23" t="str">
        <f>IFERROR(D27/C27,"")</f>
        <v/>
      </c>
      <c r="G27" s="24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</row>
    <row r="28" spans="1:39" outlineLevel="1" x14ac:dyDescent="0.3">
      <c r="A28" s="1" t="str">
        <f>'[1]Categories Template'!A23</f>
        <v>I.8</v>
      </c>
      <c r="B28" t="str">
        <f>Kategorie!B23</f>
        <v>Opłaty bankowe</v>
      </c>
      <c r="C28" s="30">
        <v>0</v>
      </c>
      <c r="D28" s="30">
        <f t="shared" si="5"/>
        <v>0</v>
      </c>
      <c r="E28" s="30">
        <f>Table41057992131144157453043566995[[#This Row],[Oczekiwane]]-Table41057992131144157453043566995[[#This Row],[Rzeczywiste]]</f>
        <v>0</v>
      </c>
      <c r="F28" s="13" t="str">
        <f t="shared" si="4"/>
        <v/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</row>
    <row r="29" spans="1:39" outlineLevel="1" x14ac:dyDescent="0.3">
      <c r="A29" s="1" t="str">
        <f>'[1]Categories Template'!A24</f>
        <v>I.9</v>
      </c>
      <c r="B29" t="str">
        <f>Kategorie!B24</f>
        <v>Fryzjer</v>
      </c>
      <c r="C29" s="30">
        <v>0</v>
      </c>
      <c r="D29" s="30">
        <f t="shared" si="5"/>
        <v>0</v>
      </c>
      <c r="E29" s="30">
        <f>Table41057992131144157453043566995[[#This Row],[Oczekiwane]]-Table41057992131144157453043566995[[#This Row],[Rzeczywiste]]</f>
        <v>0</v>
      </c>
      <c r="F29" s="13" t="str">
        <f t="shared" si="4"/>
        <v/>
      </c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</row>
    <row r="30" spans="1:39" outlineLevel="1" x14ac:dyDescent="0.3">
      <c r="A30" s="1" t="str">
        <f>'[1]Categories Template'!A25</f>
        <v>I.10</v>
      </c>
      <c r="B30" t="str">
        <f>Kategorie!B25</f>
        <v>Inne</v>
      </c>
      <c r="C30" s="30">
        <v>0</v>
      </c>
      <c r="D30" s="30">
        <f>SUM(I30:AM30)</f>
        <v>0</v>
      </c>
      <c r="E30" s="30">
        <f>Table41057992131144157453043566995[[#This Row],[Oczekiwane]]-Table41057992131144157453043566995[[#This Row],[Rzeczywiste]]</f>
        <v>0</v>
      </c>
      <c r="F30" s="13" t="str">
        <f t="shared" si="4"/>
        <v/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</row>
    <row r="31" spans="1:39" x14ac:dyDescent="0.3">
      <c r="B31" s="11" t="s">
        <v>48</v>
      </c>
      <c r="C31" s="32">
        <f>SUM(C21:C30)</f>
        <v>0</v>
      </c>
      <c r="D31" s="32">
        <f>SUM(D21:D30)</f>
        <v>0</v>
      </c>
      <c r="E31" s="32">
        <f>Table41057992131144157453043566995[[#This Row],[Oczekiwane]]-Table41057992131144157453043566995[[#This Row],[Rzeczywiste]]</f>
        <v>0</v>
      </c>
      <c r="F31" s="12" t="str">
        <f>IFERROR(D31/C31,"")</f>
        <v/>
      </c>
      <c r="G31" s="11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39" x14ac:dyDescent="0.3">
      <c r="A32" s="1" t="str">
        <f>'[1]Categories Template'!A27</f>
        <v>II</v>
      </c>
      <c r="B32" t="s">
        <v>124</v>
      </c>
      <c r="C32" t="s">
        <v>42</v>
      </c>
      <c r="D32" t="s">
        <v>46</v>
      </c>
      <c r="E32" t="s">
        <v>43</v>
      </c>
      <c r="F32" t="s">
        <v>44</v>
      </c>
      <c r="G32" t="s">
        <v>45</v>
      </c>
      <c r="I32" s="44" t="s">
        <v>1</v>
      </c>
      <c r="J32" s="44" t="s">
        <v>2</v>
      </c>
      <c r="K32" s="44" t="s">
        <v>3</v>
      </c>
      <c r="L32" s="44" t="s">
        <v>4</v>
      </c>
      <c r="M32" s="44" t="s">
        <v>5</v>
      </c>
      <c r="N32" s="44" t="s">
        <v>6</v>
      </c>
      <c r="O32" s="44" t="s">
        <v>7</v>
      </c>
      <c r="P32" s="44" t="s">
        <v>8</v>
      </c>
      <c r="Q32" s="44" t="s">
        <v>9</v>
      </c>
      <c r="R32" s="44" t="s">
        <v>10</v>
      </c>
      <c r="S32" s="44" t="s">
        <v>11</v>
      </c>
      <c r="T32" s="44" t="s">
        <v>12</v>
      </c>
      <c r="U32" s="44" t="s">
        <v>13</v>
      </c>
      <c r="V32" s="44" t="s">
        <v>14</v>
      </c>
      <c r="W32" s="44" t="s">
        <v>15</v>
      </c>
      <c r="X32" s="44" t="s">
        <v>16</v>
      </c>
      <c r="Y32" s="44" t="s">
        <v>17</v>
      </c>
      <c r="Z32" s="44" t="s">
        <v>18</v>
      </c>
      <c r="AA32" s="44" t="s">
        <v>19</v>
      </c>
      <c r="AB32" s="44" t="s">
        <v>20</v>
      </c>
      <c r="AC32" s="44" t="s">
        <v>21</v>
      </c>
      <c r="AD32" s="44" t="s">
        <v>22</v>
      </c>
      <c r="AE32" s="44" t="s">
        <v>23</v>
      </c>
      <c r="AF32" s="44" t="s">
        <v>24</v>
      </c>
      <c r="AG32" s="44" t="s">
        <v>25</v>
      </c>
      <c r="AH32" s="44" t="s">
        <v>26</v>
      </c>
      <c r="AI32" s="44" t="s">
        <v>27</v>
      </c>
      <c r="AJ32" s="44" t="s">
        <v>28</v>
      </c>
      <c r="AK32" s="44" t="s">
        <v>29</v>
      </c>
      <c r="AL32" s="44" t="s">
        <v>30</v>
      </c>
      <c r="AM32" s="44" t="s">
        <v>31</v>
      </c>
    </row>
    <row r="33" spans="1:40" outlineLevel="1" x14ac:dyDescent="0.3">
      <c r="A33" s="1" t="str">
        <f>'[1]Categories Template'!A28</f>
        <v>II.1</v>
      </c>
      <c r="B33" t="str">
        <f>Kategorie!B28</f>
        <v>Zakupy spożywcze</v>
      </c>
      <c r="C33" s="34">
        <v>0</v>
      </c>
      <c r="D33" s="34">
        <f>SUM(I33:AM33)</f>
        <v>0</v>
      </c>
      <c r="E33" s="30">
        <f>Table51007487126139152402338516490[[#This Row],[Oczekiwane]]-Table51007487126139152402338516490[[#This Row],[Rzeczywiste]]</f>
        <v>0</v>
      </c>
      <c r="F33" s="13" t="str">
        <f t="shared" ref="F33:F42" si="6">IFERROR(D33/C33,"")</f>
        <v/>
      </c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</row>
    <row r="34" spans="1:40" outlineLevel="1" x14ac:dyDescent="0.3">
      <c r="A34" s="1" t="str">
        <f>'[1]Categories Template'!A29</f>
        <v>II.2</v>
      </c>
      <c r="B34" t="str">
        <f>Kategorie!B29</f>
        <v>Śniadania</v>
      </c>
      <c r="C34" s="34">
        <v>0</v>
      </c>
      <c r="D34" s="34">
        <f t="shared" ref="D34:D42" si="7">SUM(I34:AM34)</f>
        <v>0</v>
      </c>
      <c r="E34" s="30">
        <f>Table51007487126139152402338516490[[#This Row],[Oczekiwane]]-Table51007487126139152402338516490[[#This Row],[Rzeczywiste]]</f>
        <v>0</v>
      </c>
      <c r="F34" s="13" t="str">
        <f t="shared" si="6"/>
        <v/>
      </c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</row>
    <row r="35" spans="1:40" outlineLevel="1" x14ac:dyDescent="0.3">
      <c r="A35" s="1" t="str">
        <f>'[1]Categories Template'!A30</f>
        <v>II.3</v>
      </c>
      <c r="B35" t="str">
        <f>Kategorie!B30</f>
        <v>Lunche/obiady</v>
      </c>
      <c r="C35" s="34">
        <v>0</v>
      </c>
      <c r="D35" s="34">
        <f t="shared" si="7"/>
        <v>0</v>
      </c>
      <c r="E35" s="30">
        <f>Table51007487126139152402338516490[[#This Row],[Oczekiwane]]-Table51007487126139152402338516490[[#This Row],[Rzeczywiste]]</f>
        <v>0</v>
      </c>
      <c r="F35" s="13" t="str">
        <f t="shared" si="6"/>
        <v/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</row>
    <row r="36" spans="1:40" outlineLevel="1" x14ac:dyDescent="0.3">
      <c r="A36" s="1" t="str">
        <f>'[1]Categories Template'!A31</f>
        <v>II.4</v>
      </c>
      <c r="B36" t="str">
        <f>Kategorie!B31</f>
        <v>Kolacje</v>
      </c>
      <c r="C36" s="34">
        <v>0</v>
      </c>
      <c r="D36" s="34">
        <f t="shared" si="7"/>
        <v>0</v>
      </c>
      <c r="E36" s="30">
        <f>Table51007487126139152402338516490[[#This Row],[Oczekiwane]]-Table51007487126139152402338516490[[#This Row],[Rzeczywiste]]</f>
        <v>0</v>
      </c>
      <c r="F36" s="13" t="str">
        <f t="shared" si="6"/>
        <v/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</row>
    <row r="37" spans="1:40" outlineLevel="1" x14ac:dyDescent="0.3">
      <c r="A37" s="1" t="str">
        <f>'[1]Categories Template'!A32</f>
        <v>II.5</v>
      </c>
      <c r="B37" t="str">
        <f>Kategorie!B32</f>
        <v>Kawa/herbata</v>
      </c>
      <c r="C37" s="34">
        <v>0</v>
      </c>
      <c r="D37" s="34">
        <f t="shared" si="7"/>
        <v>0</v>
      </c>
      <c r="E37" s="30">
        <f>Table51007487126139152402338516490[[#This Row],[Oczekiwane]]-Table51007487126139152402338516490[[#This Row],[Rzeczywiste]]</f>
        <v>0</v>
      </c>
      <c r="F37" s="13" t="str">
        <f t="shared" si="6"/>
        <v/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</row>
    <row r="38" spans="1:40" outlineLevel="1" x14ac:dyDescent="0.3">
      <c r="A38" s="1" t="str">
        <f>'[1]Categories Template'!A33</f>
        <v>II.6</v>
      </c>
      <c r="B38" t="str">
        <f>Kategorie!B33</f>
        <v>Soki i napoje</v>
      </c>
      <c r="C38" s="34">
        <v>0</v>
      </c>
      <c r="D38" s="34">
        <f t="shared" si="7"/>
        <v>0</v>
      </c>
      <c r="E38" s="30">
        <f>Table51007487126139152402338516490[[#This Row],[Oczekiwane]]-Table51007487126139152402338516490[[#This Row],[Rzeczywiste]]</f>
        <v>0</v>
      </c>
      <c r="F38" s="13" t="str">
        <f t="shared" si="6"/>
        <v/>
      </c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</row>
    <row r="39" spans="1:40" outlineLevel="1" x14ac:dyDescent="0.3">
      <c r="A39" s="1" t="str">
        <f>'[1]Categories Template'!A34</f>
        <v>II.7</v>
      </c>
      <c r="B39" t="str">
        <f>Kategorie!B34</f>
        <v>Przekąski i słodycze</v>
      </c>
      <c r="C39" s="34">
        <v>0</v>
      </c>
      <c r="D39" s="34">
        <f t="shared" si="7"/>
        <v>0</v>
      </c>
      <c r="E39" s="30">
        <f>Table51007487126139152402338516490[[#This Row],[Oczekiwane]]-Table51007487126139152402338516490[[#This Row],[Rzeczywiste]]</f>
        <v>0</v>
      </c>
      <c r="F39" s="13" t="str">
        <f t="shared" si="6"/>
        <v/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</row>
    <row r="40" spans="1:40" outlineLevel="1" x14ac:dyDescent="0.3">
      <c r="A40" s="1" t="str">
        <f>'[1]Categories Template'!A35</f>
        <v>II.8</v>
      </c>
      <c r="B40" t="str">
        <f>Kategorie!B35</f>
        <v>Inne</v>
      </c>
      <c r="C40" s="34">
        <v>0</v>
      </c>
      <c r="D40" s="34">
        <f t="shared" si="7"/>
        <v>0</v>
      </c>
      <c r="E40" s="30">
        <f>Table51007487126139152402338516490[[#This Row],[Oczekiwane]]-Table51007487126139152402338516490[[#This Row],[Rzeczywiste]]</f>
        <v>0</v>
      </c>
      <c r="F40" s="13" t="str">
        <f t="shared" si="6"/>
        <v/>
      </c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</row>
    <row r="41" spans="1:40" outlineLevel="1" x14ac:dyDescent="0.3">
      <c r="A41" s="1" t="str">
        <f>'[1]Categories Template'!A36</f>
        <v>II.9</v>
      </c>
      <c r="B41" t="str">
        <f>Kategorie!B36</f>
        <v>.</v>
      </c>
      <c r="C41" s="34">
        <v>0</v>
      </c>
      <c r="D41" s="34">
        <f t="shared" si="7"/>
        <v>0</v>
      </c>
      <c r="E41" s="30">
        <f>Table51007487126139152402338516490[[#This Row],[Oczekiwane]]-Table51007487126139152402338516490[[#This Row],[Rzeczywiste]]</f>
        <v>0</v>
      </c>
      <c r="F41" s="13" t="str">
        <f>IFERROR(D41/C41,"")</f>
        <v/>
      </c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</row>
    <row r="42" spans="1:40" outlineLevel="1" x14ac:dyDescent="0.3">
      <c r="A42" s="1" t="str">
        <f>'[1]Categories Template'!A37</f>
        <v>II.10</v>
      </c>
      <c r="B42" t="str">
        <f>Kategorie!B37</f>
        <v>.</v>
      </c>
      <c r="C42" s="34">
        <v>0</v>
      </c>
      <c r="D42" s="34">
        <f t="shared" si="7"/>
        <v>0</v>
      </c>
      <c r="E42" s="30">
        <f>Table51007487126139152402338516490[[#This Row],[Oczekiwane]]-Table51007487126139152402338516490[[#This Row],[Rzeczywiste]]</f>
        <v>0</v>
      </c>
      <c r="F42" s="13" t="str">
        <f t="shared" si="6"/>
        <v/>
      </c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</row>
    <row r="43" spans="1:40" x14ac:dyDescent="0.3">
      <c r="B43" s="11" t="s">
        <v>48</v>
      </c>
      <c r="C43" s="35">
        <f>SUM(C33:C42)</f>
        <v>0</v>
      </c>
      <c r="D43" s="35">
        <f>SUM(D33:D42)</f>
        <v>0</v>
      </c>
      <c r="E43" s="30">
        <f>Table51007487126139152402338516490[[#This Row],[Oczekiwane]]-Table51007487126139152402338516490[[#This Row],[Rzeczywiste]]</f>
        <v>0</v>
      </c>
      <c r="F43" s="12" t="str">
        <f>IFERROR(D43/C43,"")</f>
        <v/>
      </c>
      <c r="G43" s="11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</row>
    <row r="44" spans="1:40" x14ac:dyDescent="0.3">
      <c r="A44" s="1" t="str">
        <f>'[1]Categories Template'!A39</f>
        <v>III</v>
      </c>
      <c r="B44" t="s">
        <v>125</v>
      </c>
      <c r="C44" t="s">
        <v>42</v>
      </c>
      <c r="D44" t="s">
        <v>46</v>
      </c>
      <c r="E44" t="s">
        <v>43</v>
      </c>
      <c r="F44" t="s">
        <v>44</v>
      </c>
      <c r="G44" t="s">
        <v>45</v>
      </c>
      <c r="I44" s="44" t="s">
        <v>1</v>
      </c>
      <c r="J44" s="44" t="s">
        <v>2</v>
      </c>
      <c r="K44" s="44" t="s">
        <v>3</v>
      </c>
      <c r="L44" s="44" t="s">
        <v>4</v>
      </c>
      <c r="M44" s="44" t="s">
        <v>5</v>
      </c>
      <c r="N44" s="44" t="s">
        <v>6</v>
      </c>
      <c r="O44" s="44" t="s">
        <v>7</v>
      </c>
      <c r="P44" s="44" t="s">
        <v>8</v>
      </c>
      <c r="Q44" s="44" t="s">
        <v>9</v>
      </c>
      <c r="R44" s="44" t="s">
        <v>10</v>
      </c>
      <c r="S44" s="44" t="s">
        <v>11</v>
      </c>
      <c r="T44" s="44" t="s">
        <v>12</v>
      </c>
      <c r="U44" s="44" t="s">
        <v>13</v>
      </c>
      <c r="V44" s="44" t="s">
        <v>14</v>
      </c>
      <c r="W44" s="44" t="s">
        <v>15</v>
      </c>
      <c r="X44" s="44" t="s">
        <v>16</v>
      </c>
      <c r="Y44" s="44" t="s">
        <v>17</v>
      </c>
      <c r="Z44" s="44" t="s">
        <v>18</v>
      </c>
      <c r="AA44" s="44" t="s">
        <v>19</v>
      </c>
      <c r="AB44" s="44" t="s">
        <v>20</v>
      </c>
      <c r="AC44" s="44" t="s">
        <v>21</v>
      </c>
      <c r="AD44" s="44" t="s">
        <v>22</v>
      </c>
      <c r="AE44" s="44" t="s">
        <v>23</v>
      </c>
      <c r="AF44" s="44" t="s">
        <v>24</v>
      </c>
      <c r="AG44" s="44" t="s">
        <v>25</v>
      </c>
      <c r="AH44" s="44" t="s">
        <v>26</v>
      </c>
      <c r="AI44" s="44" t="s">
        <v>27</v>
      </c>
      <c r="AJ44" s="44" t="s">
        <v>28</v>
      </c>
      <c r="AK44" s="44" t="s">
        <v>29</v>
      </c>
      <c r="AL44" s="44" t="s">
        <v>30</v>
      </c>
      <c r="AM44" s="44" t="s">
        <v>31</v>
      </c>
      <c r="AN44" s="44"/>
    </row>
    <row r="45" spans="1:40" outlineLevel="1" x14ac:dyDescent="0.3">
      <c r="A45" s="1" t="str">
        <f>'[1]Categories Template'!A40</f>
        <v>III.1</v>
      </c>
      <c r="B45" t="str">
        <f>Kategorie!B40</f>
        <v>Podróże RAZEM</v>
      </c>
      <c r="C45" s="34">
        <f>SUM(C46:C50)</f>
        <v>0</v>
      </c>
      <c r="D45" s="34">
        <f>SUM(D46:D51)</f>
        <v>0</v>
      </c>
      <c r="E45" s="30">
        <f>Table61017588127140153412439526591[[#This Row],[Oczekiwane]]-Table61017588127140153412439526591[[#This Row],[Rzeczywiste]]</f>
        <v>0</v>
      </c>
      <c r="F45" s="13" t="str">
        <f t="shared" ref="F45:F64" si="8">IFERROR(D45/C45,"")</f>
        <v/>
      </c>
      <c r="I45" s="37">
        <f>0</f>
        <v>0</v>
      </c>
      <c r="J45" s="37">
        <f>0</f>
        <v>0</v>
      </c>
      <c r="K45" s="37">
        <f>0</f>
        <v>0</v>
      </c>
      <c r="L45" s="37">
        <f>0</f>
        <v>0</v>
      </c>
      <c r="M45" s="37">
        <f>0</f>
        <v>0</v>
      </c>
      <c r="N45" s="37">
        <f>0</f>
        <v>0</v>
      </c>
      <c r="O45" s="37">
        <f>0</f>
        <v>0</v>
      </c>
      <c r="P45" s="37">
        <f>0</f>
        <v>0</v>
      </c>
      <c r="Q45" s="37">
        <f>0</f>
        <v>0</v>
      </c>
      <c r="R45" s="37">
        <f>0</f>
        <v>0</v>
      </c>
      <c r="S45" s="37">
        <f>0</f>
        <v>0</v>
      </c>
      <c r="T45" s="37">
        <f>0</f>
        <v>0</v>
      </c>
      <c r="U45" s="37">
        <f>0</f>
        <v>0</v>
      </c>
      <c r="V45" s="37">
        <f>0</f>
        <v>0</v>
      </c>
      <c r="W45" s="37">
        <f>0</f>
        <v>0</v>
      </c>
      <c r="X45" s="37">
        <f>0</f>
        <v>0</v>
      </c>
      <c r="Y45" s="37">
        <f>0</f>
        <v>0</v>
      </c>
      <c r="Z45" s="37">
        <f>0</f>
        <v>0</v>
      </c>
      <c r="AA45" s="37">
        <f>0</f>
        <v>0</v>
      </c>
      <c r="AB45" s="37">
        <f>0</f>
        <v>0</v>
      </c>
      <c r="AC45" s="37">
        <f>0</f>
        <v>0</v>
      </c>
      <c r="AD45" s="37">
        <f>0</f>
        <v>0</v>
      </c>
      <c r="AE45" s="37">
        <f>0</f>
        <v>0</v>
      </c>
      <c r="AF45" s="37">
        <f>0</f>
        <v>0</v>
      </c>
      <c r="AG45" s="37">
        <f>0</f>
        <v>0</v>
      </c>
      <c r="AH45" s="37">
        <f>0</f>
        <v>0</v>
      </c>
      <c r="AI45" s="37">
        <f>0</f>
        <v>0</v>
      </c>
      <c r="AJ45" s="37">
        <f>0</f>
        <v>0</v>
      </c>
      <c r="AK45" s="37">
        <f>0</f>
        <v>0</v>
      </c>
      <c r="AL45" s="37">
        <f>0</f>
        <v>0</v>
      </c>
      <c r="AM45" s="37">
        <f>0</f>
        <v>0</v>
      </c>
    </row>
    <row r="46" spans="1:40" outlineLevel="1" x14ac:dyDescent="0.3">
      <c r="A46" s="1" t="str">
        <f>'[1]Categories Template'!A41</f>
        <v>III.2</v>
      </c>
      <c r="B46" t="str">
        <f>Kategorie!B41</f>
        <v>- Bilety</v>
      </c>
      <c r="C46" s="34">
        <v>0</v>
      </c>
      <c r="D46" s="34">
        <f t="shared" ref="D46:D64" si="9">SUM(I46:AM46)</f>
        <v>0</v>
      </c>
      <c r="E46" s="30">
        <f>Table61017588127140153412439526591[[#This Row],[Oczekiwane]]-Table61017588127140153412439526591[[#This Row],[Rzeczywiste]]</f>
        <v>0</v>
      </c>
      <c r="F46" s="13" t="str">
        <f t="shared" si="8"/>
        <v/>
      </c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</row>
    <row r="47" spans="1:40" outlineLevel="1" x14ac:dyDescent="0.3">
      <c r="A47" s="1" t="str">
        <f>'[1]Categories Template'!A42</f>
        <v>III.3</v>
      </c>
      <c r="B47" t="str">
        <f>Kategorie!B42</f>
        <v>- Hotele</v>
      </c>
      <c r="C47" s="34">
        <v>0</v>
      </c>
      <c r="D47" s="34">
        <f t="shared" si="9"/>
        <v>0</v>
      </c>
      <c r="E47" s="30">
        <f>Table61017588127140153412439526591[[#This Row],[Oczekiwane]]-Table61017588127140153412439526591[[#This Row],[Rzeczywiste]]</f>
        <v>0</v>
      </c>
      <c r="F47" s="13" t="str">
        <f t="shared" si="8"/>
        <v/>
      </c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</row>
    <row r="48" spans="1:40" outlineLevel="1" x14ac:dyDescent="0.3">
      <c r="A48" s="1" t="str">
        <f>'[1]Categories Template'!A43</f>
        <v>III.4</v>
      </c>
      <c r="B48" t="str">
        <f>Kategorie!B43</f>
        <v>- Jedzenie</v>
      </c>
      <c r="C48" s="34">
        <v>0</v>
      </c>
      <c r="D48" s="34">
        <f t="shared" si="9"/>
        <v>0</v>
      </c>
      <c r="E48" s="30">
        <f>Table61017588127140153412439526591[[#This Row],[Oczekiwane]]-Table61017588127140153412439526591[[#This Row],[Rzeczywiste]]</f>
        <v>0</v>
      </c>
      <c r="F48" s="13" t="str">
        <f t="shared" si="8"/>
        <v/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</row>
    <row r="49" spans="1:39" outlineLevel="1" x14ac:dyDescent="0.3">
      <c r="A49" s="1" t="str">
        <f>'[1]Categories Template'!A44</f>
        <v>III.5</v>
      </c>
      <c r="B49" t="str">
        <f>Kategorie!B44</f>
        <v>- Atrakcje, bilety wstępu</v>
      </c>
      <c r="C49" s="34">
        <v>0</v>
      </c>
      <c r="D49" s="34">
        <f t="shared" si="9"/>
        <v>0</v>
      </c>
      <c r="E49" s="30">
        <f>Table61017588127140153412439526591[[#This Row],[Oczekiwane]]-Table61017588127140153412439526591[[#This Row],[Rzeczywiste]]</f>
        <v>0</v>
      </c>
      <c r="F49" s="13" t="str">
        <f t="shared" si="8"/>
        <v/>
      </c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</row>
    <row r="50" spans="1:39" outlineLevel="1" x14ac:dyDescent="0.3">
      <c r="A50" s="1" t="str">
        <f>'[1]Categories Template'!A45</f>
        <v>III.6</v>
      </c>
      <c r="B50" t="str">
        <f>Kategorie!B45</f>
        <v>- Transport</v>
      </c>
      <c r="C50" s="34">
        <v>0</v>
      </c>
      <c r="D50" s="34">
        <f t="shared" si="9"/>
        <v>0</v>
      </c>
      <c r="E50" s="30">
        <f>Table61017588127140153412439526591[[#This Row],[Oczekiwane]]-Table61017588127140153412439526591[[#This Row],[Rzeczywiste]]</f>
        <v>0</v>
      </c>
      <c r="F50" s="13" t="str">
        <f t="shared" si="8"/>
        <v/>
      </c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  <row r="51" spans="1:39" outlineLevel="1" x14ac:dyDescent="0.3">
      <c r="A51" s="1" t="str">
        <f>'[1]Categories Template'!A46</f>
        <v>III.7</v>
      </c>
      <c r="B51" t="str">
        <f>Kategorie!B46</f>
        <v>- Inne</v>
      </c>
      <c r="C51" s="34">
        <v>0</v>
      </c>
      <c r="D51" s="34">
        <f t="shared" si="9"/>
        <v>0</v>
      </c>
      <c r="E51" s="30">
        <f>Table61017588127140153412439526591[[#This Row],[Oczekiwane]]-Table61017588127140153412439526591[[#This Row],[Rzeczywiste]]</f>
        <v>0</v>
      </c>
      <c r="F51" s="13" t="str">
        <f t="shared" si="8"/>
        <v/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</row>
    <row r="52" spans="1:39" outlineLevel="1" x14ac:dyDescent="0.3">
      <c r="A52" s="1" t="str">
        <f>'[1]Categories Template'!A47</f>
        <v>III.8</v>
      </c>
      <c r="B52" t="str">
        <f>Kategorie!B47</f>
        <v>Alkohol</v>
      </c>
      <c r="C52" s="34">
        <v>0</v>
      </c>
      <c r="D52" s="34">
        <f t="shared" si="9"/>
        <v>0</v>
      </c>
      <c r="E52" s="30">
        <f>Table61017588127140153412439526591[[#This Row],[Oczekiwane]]-Table61017588127140153412439526591[[#This Row],[Rzeczywiste]]</f>
        <v>0</v>
      </c>
      <c r="F52" s="13" t="str">
        <f t="shared" si="8"/>
        <v/>
      </c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</row>
    <row r="53" spans="1:39" outlineLevel="1" x14ac:dyDescent="0.3">
      <c r="A53" s="1" t="str">
        <f>'[1]Categories Template'!A48</f>
        <v>III.9</v>
      </c>
      <c r="B53" t="str">
        <f>Kategorie!B48</f>
        <v>Gadżety, elektronika</v>
      </c>
      <c r="C53" s="34">
        <v>0</v>
      </c>
      <c r="D53" s="34">
        <f t="shared" si="9"/>
        <v>0</v>
      </c>
      <c r="E53" s="30">
        <f>Table61017588127140153412439526591[[#This Row],[Oczekiwane]]-Table61017588127140153412439526591[[#This Row],[Rzeczywiste]]</f>
        <v>0</v>
      </c>
      <c r="F53" s="13" t="str">
        <f t="shared" si="8"/>
        <v/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</row>
    <row r="54" spans="1:39" outlineLevel="1" x14ac:dyDescent="0.3">
      <c r="A54" s="1" t="str">
        <f>'[1]Categories Template'!A49</f>
        <v>III.10</v>
      </c>
      <c r="B54" t="str">
        <f>Kategorie!B49</f>
        <v>Prezenty</v>
      </c>
      <c r="C54" s="34">
        <v>0</v>
      </c>
      <c r="D54" s="34">
        <f t="shared" si="9"/>
        <v>0</v>
      </c>
      <c r="E54" s="30">
        <f>Table61017588127140153412439526591[[#This Row],[Oczekiwane]]-Table61017588127140153412439526591[[#This Row],[Rzeczywiste]]</f>
        <v>0</v>
      </c>
      <c r="F54" s="13" t="str">
        <f t="shared" si="8"/>
        <v/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</row>
    <row r="55" spans="1:39" outlineLevel="1" x14ac:dyDescent="0.3">
      <c r="A55" s="1" t="str">
        <f>'[1]Categories Template'!A50</f>
        <v>III.11</v>
      </c>
      <c r="B55" t="str">
        <f>Kategorie!B50</f>
        <v>Koncerty</v>
      </c>
      <c r="C55" s="34">
        <v>0</v>
      </c>
      <c r="D55" s="34">
        <f t="shared" si="9"/>
        <v>0</v>
      </c>
      <c r="E55" s="30">
        <f>Table61017588127140153412439526591[[#This Row],[Oczekiwane]]-Table61017588127140153412439526591[[#This Row],[Rzeczywiste]]</f>
        <v>0</v>
      </c>
      <c r="F55" s="13" t="str">
        <f t="shared" si="8"/>
        <v/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</row>
    <row r="56" spans="1:39" outlineLevel="1" x14ac:dyDescent="0.3">
      <c r="A56" s="1" t="str">
        <f>'[1]Categories Template'!A51</f>
        <v>III.12</v>
      </c>
      <c r="B56" t="str">
        <f>Kategorie!B51</f>
        <v>Filmy</v>
      </c>
      <c r="C56" s="34">
        <v>0</v>
      </c>
      <c r="D56" s="34">
        <f t="shared" si="9"/>
        <v>0</v>
      </c>
      <c r="E56" s="30">
        <f>Table61017588127140153412439526591[[#This Row],[Oczekiwane]]-Table61017588127140153412439526591[[#This Row],[Rzeczywiste]]</f>
        <v>0</v>
      </c>
      <c r="F56" s="13" t="str">
        <f t="shared" si="8"/>
        <v/>
      </c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</row>
    <row r="57" spans="1:39" outlineLevel="1" x14ac:dyDescent="0.3">
      <c r="A57" s="1" t="str">
        <f>'[1]Categories Template'!A52</f>
        <v>III.13</v>
      </c>
      <c r="B57" t="str">
        <f>Kategorie!B52</f>
        <v>Kawa specialty</v>
      </c>
      <c r="C57" s="34">
        <v>0</v>
      </c>
      <c r="D57" s="34">
        <f t="shared" si="9"/>
        <v>0</v>
      </c>
      <c r="E57" s="30">
        <f>Table61017588127140153412439526591[[#This Row],[Oczekiwane]]-Table61017588127140153412439526591[[#This Row],[Rzeczywiste]]</f>
        <v>0</v>
      </c>
      <c r="F57" s="13" t="str">
        <f t="shared" si="8"/>
        <v/>
      </c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</row>
    <row r="58" spans="1:39" outlineLevel="1" x14ac:dyDescent="0.3">
      <c r="A58" s="1" t="str">
        <f>'[1]Categories Template'!A53</f>
        <v>III.14</v>
      </c>
      <c r="B58" t="str">
        <f>Kategorie!B53</f>
        <v>Kosmetyki</v>
      </c>
      <c r="C58" s="34">
        <v>0</v>
      </c>
      <c r="D58" s="34">
        <f t="shared" si="9"/>
        <v>0</v>
      </c>
      <c r="E58" s="30">
        <f>Table61017588127140153412439526591[[#This Row],[Oczekiwane]]-Table61017588127140153412439526591[[#This Row],[Rzeczywiste]]</f>
        <v>0</v>
      </c>
      <c r="F58" s="13" t="str">
        <f t="shared" si="8"/>
        <v/>
      </c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</row>
    <row r="59" spans="1:39" outlineLevel="1" x14ac:dyDescent="0.3">
      <c r="A59" s="1" t="str">
        <f>'[1]Categories Template'!A54</f>
        <v>III.15</v>
      </c>
      <c r="B59" t="str">
        <f>Kategorie!B54</f>
        <v>Ubrania, buty</v>
      </c>
      <c r="C59" s="34">
        <v>0</v>
      </c>
      <c r="D59" s="34">
        <f t="shared" si="9"/>
        <v>0</v>
      </c>
      <c r="E59" s="30">
        <f>Table61017588127140153412439526591[[#This Row],[Oczekiwane]]-Table61017588127140153412439526591[[#This Row],[Rzeczywiste]]</f>
        <v>0</v>
      </c>
      <c r="F59" s="13" t="str">
        <f t="shared" si="8"/>
        <v/>
      </c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</row>
    <row r="60" spans="1:39" outlineLevel="1" x14ac:dyDescent="0.3">
      <c r="A60" s="1" t="str">
        <f>'[1]Categories Template'!A55</f>
        <v>III.16</v>
      </c>
      <c r="B60" t="str">
        <f>Kategorie!B55</f>
        <v>Akcesoria</v>
      </c>
      <c r="C60" s="34">
        <v>0</v>
      </c>
      <c r="D60" s="34">
        <f t="shared" si="9"/>
        <v>0</v>
      </c>
      <c r="E60" s="30">
        <f>Table61017588127140153412439526591[[#This Row],[Oczekiwane]]-Table61017588127140153412439526591[[#This Row],[Rzeczywiste]]</f>
        <v>0</v>
      </c>
      <c r="F60" s="13" t="str">
        <f t="shared" si="8"/>
        <v/>
      </c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</row>
    <row r="61" spans="1:39" outlineLevel="1" x14ac:dyDescent="0.3">
      <c r="A61" s="1" t="str">
        <f>'[1]Categories Template'!A56</f>
        <v>III.17</v>
      </c>
      <c r="B61" t="str">
        <f>Kategorie!B56</f>
        <v>Książki, audiobooki</v>
      </c>
      <c r="C61" s="34">
        <v>0</v>
      </c>
      <c r="D61" s="34">
        <f t="shared" si="9"/>
        <v>0</v>
      </c>
      <c r="E61" s="30">
        <f>Table61017588127140153412439526591[[#This Row],[Oczekiwane]]-Table61017588127140153412439526591[[#This Row],[Rzeczywiste]]</f>
        <v>0</v>
      </c>
      <c r="F61" s="13" t="str">
        <f t="shared" si="8"/>
        <v/>
      </c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</row>
    <row r="62" spans="1:39" outlineLevel="1" x14ac:dyDescent="0.3">
      <c r="A62" s="1" t="str">
        <f>'[1]Categories Template'!A57</f>
        <v>III.18</v>
      </c>
      <c r="B62" t="str">
        <f>Kategorie!B57</f>
        <v>Inne</v>
      </c>
      <c r="C62" s="34">
        <v>0</v>
      </c>
      <c r="D62" s="34">
        <f t="shared" si="9"/>
        <v>0</v>
      </c>
      <c r="E62" s="30">
        <f>Table61017588127140153412439526591[[#This Row],[Oczekiwane]]-Table61017588127140153412439526591[[#This Row],[Rzeczywiste]]</f>
        <v>0</v>
      </c>
      <c r="F62" s="13" t="str">
        <f t="shared" si="8"/>
        <v/>
      </c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</row>
    <row r="63" spans="1:39" outlineLevel="1" x14ac:dyDescent="0.3">
      <c r="A63" s="1" t="str">
        <f>'[1]Categories Template'!A58</f>
        <v>III.19</v>
      </c>
      <c r="B63" t="str">
        <f>Kategorie!B58</f>
        <v>.</v>
      </c>
      <c r="C63" s="34">
        <v>0</v>
      </c>
      <c r="D63" s="34">
        <f t="shared" si="9"/>
        <v>0</v>
      </c>
      <c r="E63" s="30">
        <f>Table61017588127140153412439526591[[#This Row],[Oczekiwane]]-Table61017588127140153412439526591[[#This Row],[Rzeczywiste]]</f>
        <v>0</v>
      </c>
      <c r="F63" s="13" t="str">
        <f>IFERROR(D63/C63,"")</f>
        <v/>
      </c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</row>
    <row r="64" spans="1:39" outlineLevel="1" x14ac:dyDescent="0.3">
      <c r="A64" s="1" t="str">
        <f>'[1]Categories Template'!A59</f>
        <v>III.20</v>
      </c>
      <c r="B64" t="str">
        <f>Kategorie!B59</f>
        <v>.</v>
      </c>
      <c r="C64" s="34">
        <v>0</v>
      </c>
      <c r="D64" s="34">
        <f t="shared" si="9"/>
        <v>0</v>
      </c>
      <c r="E64" s="30">
        <f>Table61017588127140153412439526591[[#This Row],[Oczekiwane]]-Table61017588127140153412439526591[[#This Row],[Rzeczywiste]]</f>
        <v>0</v>
      </c>
      <c r="F64" s="13" t="str">
        <f t="shared" si="8"/>
        <v/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</row>
    <row r="65" spans="1:39" x14ac:dyDescent="0.3">
      <c r="B65" s="11" t="s">
        <v>48</v>
      </c>
      <c r="C65" s="35">
        <f>SUM(C46:C64)</f>
        <v>0</v>
      </c>
      <c r="D65" s="35">
        <f>SUM(D46:D64)</f>
        <v>0</v>
      </c>
      <c r="E65" s="30">
        <f>Table61017588127140153412439526591[[#This Row],[Oczekiwane]]-Table61017588127140153412439526591[[#This Row],[Rzeczywiste]]</f>
        <v>0</v>
      </c>
      <c r="F65" s="12" t="str">
        <f>IFERROR(D65/C65,"")</f>
        <v/>
      </c>
      <c r="G65" s="11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</row>
    <row r="66" spans="1:39" x14ac:dyDescent="0.3">
      <c r="A66" s="1" t="str">
        <f>'[1]Categories Template'!A61</f>
        <v>IV</v>
      </c>
      <c r="B66" t="s">
        <v>32</v>
      </c>
      <c r="C66" t="s">
        <v>42</v>
      </c>
      <c r="D66" t="s">
        <v>46</v>
      </c>
      <c r="E66" t="s">
        <v>43</v>
      </c>
      <c r="F66" t="s">
        <v>44</v>
      </c>
      <c r="G66" t="s">
        <v>45</v>
      </c>
      <c r="I66" s="44" t="s">
        <v>1</v>
      </c>
      <c r="J66" s="44" t="s">
        <v>2</v>
      </c>
      <c r="K66" s="44" t="s">
        <v>3</v>
      </c>
      <c r="L66" s="44" t="s">
        <v>4</v>
      </c>
      <c r="M66" s="44" t="s">
        <v>5</v>
      </c>
      <c r="N66" s="44" t="s">
        <v>6</v>
      </c>
      <c r="O66" s="44" t="s">
        <v>7</v>
      </c>
      <c r="P66" s="44" t="s">
        <v>8</v>
      </c>
      <c r="Q66" s="44" t="s">
        <v>9</v>
      </c>
      <c r="R66" s="44" t="s">
        <v>10</v>
      </c>
      <c r="S66" s="44" t="s">
        <v>11</v>
      </c>
      <c r="T66" s="44" t="s">
        <v>12</v>
      </c>
      <c r="U66" s="44" t="s">
        <v>13</v>
      </c>
      <c r="V66" s="44" t="s">
        <v>14</v>
      </c>
      <c r="W66" s="44" t="s">
        <v>15</v>
      </c>
      <c r="X66" s="44" t="s">
        <v>16</v>
      </c>
      <c r="Y66" s="44" t="s">
        <v>17</v>
      </c>
      <c r="Z66" s="44" t="s">
        <v>18</v>
      </c>
      <c r="AA66" s="44" t="s">
        <v>19</v>
      </c>
      <c r="AB66" s="44" t="s">
        <v>20</v>
      </c>
      <c r="AC66" s="44" t="s">
        <v>21</v>
      </c>
      <c r="AD66" s="44" t="s">
        <v>22</v>
      </c>
      <c r="AE66" s="44" t="s">
        <v>23</v>
      </c>
      <c r="AF66" s="44" t="s">
        <v>24</v>
      </c>
      <c r="AG66" s="44" t="s">
        <v>25</v>
      </c>
      <c r="AH66" s="44" t="s">
        <v>26</v>
      </c>
      <c r="AI66" s="44" t="s">
        <v>27</v>
      </c>
      <c r="AJ66" s="44" t="s">
        <v>28</v>
      </c>
      <c r="AK66" s="44" t="s">
        <v>29</v>
      </c>
      <c r="AL66" s="44" t="s">
        <v>30</v>
      </c>
      <c r="AM66" s="44" t="s">
        <v>31</v>
      </c>
    </row>
    <row r="67" spans="1:39" outlineLevel="1" x14ac:dyDescent="0.3">
      <c r="A67" s="1" t="str">
        <f>'[1]Categories Template'!A62</f>
        <v>IV.1</v>
      </c>
      <c r="B67" t="str">
        <f>Kategorie!B62</f>
        <v>Karta miejska</v>
      </c>
      <c r="C67" s="34">
        <v>0</v>
      </c>
      <c r="D67" s="34">
        <f t="shared" ref="D67:D71" si="10">SUM(I67:AM67)</f>
        <v>0</v>
      </c>
      <c r="E67" s="30">
        <f>Table71027689128141154422540536692[[#This Row],[Oczekiwane]]-Table71027689128141154422540536692[[#This Row],[Rzeczywiste]]</f>
        <v>0</v>
      </c>
      <c r="F67" s="13" t="str">
        <f t="shared" ref="F67:F71" si="11">IFERROR(D67/C67,"")</f>
        <v/>
      </c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</row>
    <row r="68" spans="1:39" outlineLevel="1" x14ac:dyDescent="0.3">
      <c r="A68" s="1" t="str">
        <f>'[1]Categories Template'!A63</f>
        <v>IV.2</v>
      </c>
      <c r="B68" t="str">
        <f>Kategorie!B63</f>
        <v>Taxi / Uber</v>
      </c>
      <c r="C68" s="34">
        <v>0</v>
      </c>
      <c r="D68" s="34">
        <f t="shared" si="10"/>
        <v>0</v>
      </c>
      <c r="E68" s="30">
        <f>Table71027689128141154422540536692[[#This Row],[Oczekiwane]]-Table71027689128141154422540536692[[#This Row],[Rzeczywiste]]</f>
        <v>0</v>
      </c>
      <c r="F68" s="13" t="str">
        <f t="shared" si="11"/>
        <v/>
      </c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</row>
    <row r="69" spans="1:39" outlineLevel="1" x14ac:dyDescent="0.3">
      <c r="A69" s="1" t="str">
        <f>'[1]Categories Template'!A64</f>
        <v>IV.3</v>
      </c>
      <c r="B69" t="str">
        <f>Kategorie!B64</f>
        <v>Inne</v>
      </c>
      <c r="C69" s="34">
        <v>0</v>
      </c>
      <c r="D69" s="34">
        <f t="shared" si="10"/>
        <v>0</v>
      </c>
      <c r="E69" s="30">
        <f>Table71027689128141154422540536692[[#This Row],[Oczekiwane]]-Table71027689128141154422540536692[[#This Row],[Rzeczywiste]]</f>
        <v>0</v>
      </c>
      <c r="F69" s="13" t="str">
        <f t="shared" si="11"/>
        <v/>
      </c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</row>
    <row r="70" spans="1:39" outlineLevel="1" x14ac:dyDescent="0.3">
      <c r="A70" s="1" t="str">
        <f>'[1]Categories Template'!A65</f>
        <v>IV.4</v>
      </c>
      <c r="B70" t="str">
        <f>Kategorie!B65</f>
        <v>.</v>
      </c>
      <c r="C70" s="34">
        <v>0</v>
      </c>
      <c r="D70" s="34">
        <f t="shared" si="10"/>
        <v>0</v>
      </c>
      <c r="E70" s="30">
        <f>Table71027689128141154422540536692[[#This Row],[Oczekiwane]]-Table71027689128141154422540536692[[#This Row],[Rzeczywiste]]</f>
        <v>0</v>
      </c>
      <c r="F70" s="13" t="str">
        <f>IFERROR(D70/C70,"")</f>
        <v/>
      </c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</row>
    <row r="71" spans="1:39" outlineLevel="1" x14ac:dyDescent="0.3">
      <c r="A71" s="1" t="str">
        <f>'[1]Categories Template'!A66</f>
        <v>IV.5</v>
      </c>
      <c r="B71" t="str">
        <f>Kategorie!B66</f>
        <v>.</v>
      </c>
      <c r="C71" s="34">
        <v>0</v>
      </c>
      <c r="D71" s="34">
        <f t="shared" si="10"/>
        <v>0</v>
      </c>
      <c r="E71" s="30">
        <f>Table71027689128141154422540536692[[#This Row],[Oczekiwane]]-Table71027689128141154422540536692[[#This Row],[Rzeczywiste]]</f>
        <v>0</v>
      </c>
      <c r="F71" s="13" t="str">
        <f t="shared" si="11"/>
        <v/>
      </c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</row>
    <row r="72" spans="1:39" x14ac:dyDescent="0.3">
      <c r="B72" s="11" t="s">
        <v>48</v>
      </c>
      <c r="C72" s="35">
        <f>SUM(C67:C71)</f>
        <v>0</v>
      </c>
      <c r="D72" s="35">
        <f>SUM(D67:D71)</f>
        <v>0</v>
      </c>
      <c r="E72" s="30">
        <f>Table71027689128141154422540536692[[#This Row],[Oczekiwane]]-Table71027689128141154422540536692[[#This Row],[Rzeczywiste]]</f>
        <v>0</v>
      </c>
      <c r="F72" s="12" t="str">
        <f>IFERROR(D72/C72,"")</f>
        <v/>
      </c>
      <c r="G72" s="11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1:39" x14ac:dyDescent="0.3">
      <c r="A73" s="1" t="str">
        <f>'[1]Categories Template'!A68</f>
        <v>V</v>
      </c>
      <c r="B73" t="s">
        <v>126</v>
      </c>
      <c r="C73" t="s">
        <v>42</v>
      </c>
      <c r="D73" t="s">
        <v>46</v>
      </c>
      <c r="E73" t="s">
        <v>43</v>
      </c>
      <c r="F73" t="s">
        <v>44</v>
      </c>
      <c r="G73" t="s">
        <v>45</v>
      </c>
      <c r="I73" s="44" t="s">
        <v>1</v>
      </c>
      <c r="J73" s="44" t="s">
        <v>2</v>
      </c>
      <c r="K73" s="44" t="s">
        <v>3</v>
      </c>
      <c r="L73" s="44" t="s">
        <v>4</v>
      </c>
      <c r="M73" s="44" t="s">
        <v>5</v>
      </c>
      <c r="N73" s="44" t="s">
        <v>6</v>
      </c>
      <c r="O73" s="44" t="s">
        <v>7</v>
      </c>
      <c r="P73" s="44" t="s">
        <v>8</v>
      </c>
      <c r="Q73" s="44" t="s">
        <v>9</v>
      </c>
      <c r="R73" s="44" t="s">
        <v>10</v>
      </c>
      <c r="S73" s="44" t="s">
        <v>11</v>
      </c>
      <c r="T73" s="44" t="s">
        <v>12</v>
      </c>
      <c r="U73" s="44" t="s">
        <v>13</v>
      </c>
      <c r="V73" s="44" t="s">
        <v>14</v>
      </c>
      <c r="W73" s="44" t="s">
        <v>15</v>
      </c>
      <c r="X73" s="44" t="s">
        <v>16</v>
      </c>
      <c r="Y73" s="44" t="s">
        <v>17</v>
      </c>
      <c r="Z73" s="44" t="s">
        <v>18</v>
      </c>
      <c r="AA73" s="44" t="s">
        <v>19</v>
      </c>
      <c r="AB73" s="44" t="s">
        <v>20</v>
      </c>
      <c r="AC73" s="44" t="s">
        <v>21</v>
      </c>
      <c r="AD73" s="44" t="s">
        <v>22</v>
      </c>
      <c r="AE73" s="44" t="s">
        <v>23</v>
      </c>
      <c r="AF73" s="44" t="s">
        <v>24</v>
      </c>
      <c r="AG73" s="44" t="s">
        <v>25</v>
      </c>
      <c r="AH73" s="44" t="s">
        <v>26</v>
      </c>
      <c r="AI73" s="44" t="s">
        <v>27</v>
      </c>
      <c r="AJ73" s="44" t="s">
        <v>28</v>
      </c>
      <c r="AK73" s="44" t="s">
        <v>29</v>
      </c>
      <c r="AL73" s="44" t="s">
        <v>30</v>
      </c>
      <c r="AM73" s="44" t="s">
        <v>31</v>
      </c>
    </row>
    <row r="74" spans="1:39" outlineLevel="1" x14ac:dyDescent="0.3">
      <c r="A74" s="1" t="str">
        <f>'[1]Categories Template'!A69</f>
        <v>V.1</v>
      </c>
      <c r="B74" t="str">
        <f>Kategorie!B69</f>
        <v>Zdrowie</v>
      </c>
      <c r="C74" s="34">
        <v>0</v>
      </c>
      <c r="D74" s="34">
        <f t="shared" ref="D74:D78" si="12">SUM(I74:AM74)</f>
        <v>0</v>
      </c>
      <c r="E74" s="30">
        <f>Table81037790129142155432641546793[[#This Row],[Oczekiwane]]-Table81037790129142155432641546793[[#This Row],[Rzeczywiste]]</f>
        <v>0</v>
      </c>
      <c r="F74" s="13" t="str">
        <f t="shared" ref="F74:F79" si="13">IFERROR(D74/C74,"")</f>
        <v/>
      </c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</row>
    <row r="75" spans="1:39" outlineLevel="1" x14ac:dyDescent="0.3">
      <c r="A75" s="1" t="str">
        <f>'[1]Categories Template'!A70</f>
        <v>V.2</v>
      </c>
      <c r="B75" t="str">
        <f>Kategorie!B70</f>
        <v>Inne</v>
      </c>
      <c r="C75" s="34">
        <v>0</v>
      </c>
      <c r="D75" s="34">
        <f t="shared" si="12"/>
        <v>0</v>
      </c>
      <c r="E75" s="30">
        <f>Table81037790129142155432641546793[[#This Row],[Oczekiwane]]-Table81037790129142155432641546793[[#This Row],[Rzeczywiste]]</f>
        <v>0</v>
      </c>
      <c r="F75" s="13" t="str">
        <f t="shared" si="13"/>
        <v/>
      </c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</row>
    <row r="76" spans="1:39" outlineLevel="1" x14ac:dyDescent="0.3">
      <c r="A76" s="1" t="str">
        <f>'[1]Categories Template'!A71</f>
        <v>V.3</v>
      </c>
      <c r="B76" t="str">
        <f>Kategorie!B71</f>
        <v>.</v>
      </c>
      <c r="C76" s="34">
        <v>0</v>
      </c>
      <c r="D76" s="34">
        <f t="shared" si="12"/>
        <v>0</v>
      </c>
      <c r="E76" s="30">
        <f>Table81037790129142155432641546793[[#This Row],[Oczekiwane]]-Table81037790129142155432641546793[[#This Row],[Rzeczywiste]]</f>
        <v>0</v>
      </c>
      <c r="F76" s="13" t="str">
        <f t="shared" si="13"/>
        <v/>
      </c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</row>
    <row r="77" spans="1:39" outlineLevel="1" x14ac:dyDescent="0.3">
      <c r="A77" s="1" t="str">
        <f>'[1]Categories Template'!A72</f>
        <v>V.4</v>
      </c>
      <c r="B77" t="str">
        <f>Kategorie!B72</f>
        <v>.</v>
      </c>
      <c r="C77" s="34">
        <v>0</v>
      </c>
      <c r="D77" s="34">
        <f t="shared" si="12"/>
        <v>0</v>
      </c>
      <c r="E77" s="30">
        <f>Table81037790129142155432641546793[[#This Row],[Oczekiwane]]-Table81037790129142155432641546793[[#This Row],[Rzeczywiste]]</f>
        <v>0</v>
      </c>
      <c r="F77" s="13" t="str">
        <f t="shared" si="13"/>
        <v/>
      </c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</row>
    <row r="78" spans="1:39" outlineLevel="1" x14ac:dyDescent="0.3">
      <c r="A78" s="1" t="str">
        <f>'[1]Categories Template'!A73</f>
        <v>V.5</v>
      </c>
      <c r="B78" t="str">
        <f>Kategorie!B73</f>
        <v>.</v>
      </c>
      <c r="C78" s="34">
        <v>0</v>
      </c>
      <c r="D78" s="34">
        <f t="shared" si="12"/>
        <v>0</v>
      </c>
      <c r="E78" s="30">
        <f>Table81037790129142155432641546793[[#This Row],[Oczekiwane]]-Table81037790129142155432641546793[[#This Row],[Rzeczywiste]]</f>
        <v>0</v>
      </c>
      <c r="F78" s="13" t="str">
        <f t="shared" si="13"/>
        <v/>
      </c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</row>
    <row r="79" spans="1:39" x14ac:dyDescent="0.3">
      <c r="B79" s="11" t="s">
        <v>48</v>
      </c>
      <c r="C79" s="35">
        <f>SUM(C74:C78)</f>
        <v>0</v>
      </c>
      <c r="D79" s="35">
        <f>SUM(D74:D78)</f>
        <v>0</v>
      </c>
      <c r="E79" s="30">
        <f>Table81037790129142155432641546793[[#This Row],[Oczekiwane]]-Table81037790129142155432641546793[[#This Row],[Rzeczywiste]]</f>
        <v>0</v>
      </c>
      <c r="F79" s="12" t="str">
        <f t="shared" si="13"/>
        <v/>
      </c>
      <c r="G79" s="11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</row>
    <row r="80" spans="1:39" x14ac:dyDescent="0.3">
      <c r="A80" s="1" t="str">
        <f>'[1]Categories Template'!A75</f>
        <v>VI</v>
      </c>
      <c r="B80" t="s">
        <v>38</v>
      </c>
      <c r="C80" t="s">
        <v>42</v>
      </c>
      <c r="D80" t="s">
        <v>46</v>
      </c>
      <c r="E80" t="s">
        <v>43</v>
      </c>
      <c r="F80" t="s">
        <v>44</v>
      </c>
      <c r="G80" t="s">
        <v>45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</row>
    <row r="81" spans="1:7" x14ac:dyDescent="0.3">
      <c r="A81" s="1" t="str">
        <f>'[1]Categories Template'!A76</f>
        <v>VI.1</v>
      </c>
      <c r="B81" t="str">
        <f>Kategorie!B76</f>
        <v>Fundusz awaryjny</v>
      </c>
      <c r="C81" s="34">
        <v>0</v>
      </c>
      <c r="D81" s="34">
        <v>0</v>
      </c>
      <c r="E81" s="30">
        <f>Table51007487126139152403[[#This Row],[Oczekiwane]]-Table51007487126139152403[[#This Row],[Rzeczywiste]]</f>
        <v>0</v>
      </c>
      <c r="F81" s="13" t="str">
        <f t="shared" ref="F81:F88" si="14">IFERROR(D81/C81,"")</f>
        <v/>
      </c>
    </row>
    <row r="82" spans="1:7" x14ac:dyDescent="0.3">
      <c r="A82" s="1" t="str">
        <f>'[1]Categories Template'!A77</f>
        <v>VI.2</v>
      </c>
      <c r="B82" t="str">
        <f>Kategorie!B77</f>
        <v>Emerytura</v>
      </c>
      <c r="C82" s="34">
        <v>0</v>
      </c>
      <c r="D82" s="34">
        <v>0</v>
      </c>
      <c r="E82" s="30">
        <f>Table51007487126139152403[[#This Row],[Oczekiwane]]-Table51007487126139152403[[#This Row],[Rzeczywiste]]</f>
        <v>0</v>
      </c>
      <c r="F82" s="13" t="str">
        <f t="shared" si="14"/>
        <v/>
      </c>
    </row>
    <row r="83" spans="1:7" x14ac:dyDescent="0.3">
      <c r="A83" s="1" t="str">
        <f>'[1]Categories Template'!A78</f>
        <v>VI.3</v>
      </c>
      <c r="B83" t="str">
        <f>Kategorie!B78</f>
        <v>Ślub</v>
      </c>
      <c r="C83" s="34">
        <v>0</v>
      </c>
      <c r="D83" s="34">
        <v>0</v>
      </c>
      <c r="E83" s="30">
        <f>Table51007487126139152403[[#This Row],[Oczekiwane]]-Table51007487126139152403[[#This Row],[Rzeczywiste]]</f>
        <v>0</v>
      </c>
      <c r="F83" s="13" t="str">
        <f t="shared" si="14"/>
        <v/>
      </c>
    </row>
    <row r="84" spans="1:7" x14ac:dyDescent="0.3">
      <c r="A84" s="1" t="str">
        <f>'[1]Categories Template'!A79</f>
        <v>VI.4</v>
      </c>
      <c r="B84" t="str">
        <f>Kategorie!B79</f>
        <v>Podatki</v>
      </c>
      <c r="C84" s="34">
        <v>0</v>
      </c>
      <c r="D84" s="34">
        <v>0</v>
      </c>
      <c r="E84" s="30">
        <f>Table51007487126139152403[[#This Row],[Oczekiwane]]-Table51007487126139152403[[#This Row],[Rzeczywiste]]</f>
        <v>0</v>
      </c>
      <c r="F84" s="13" t="str">
        <f t="shared" si="14"/>
        <v/>
      </c>
    </row>
    <row r="85" spans="1:7" x14ac:dyDescent="0.3">
      <c r="A85" s="1" t="str">
        <f>'[1]Categories Template'!A80</f>
        <v>VI.5</v>
      </c>
      <c r="B85" t="str">
        <f>Kategorie!B80</f>
        <v>.</v>
      </c>
      <c r="C85" s="34">
        <v>0</v>
      </c>
      <c r="D85" s="34">
        <v>0</v>
      </c>
      <c r="E85" s="30">
        <f>Table51007487126139152403[[#This Row],[Oczekiwane]]-Table51007487126139152403[[#This Row],[Rzeczywiste]]</f>
        <v>0</v>
      </c>
      <c r="F85" s="13" t="str">
        <f t="shared" si="14"/>
        <v/>
      </c>
    </row>
    <row r="86" spans="1:7" x14ac:dyDescent="0.3">
      <c r="A86" s="1" t="str">
        <f>'[1]Categories Template'!A81</f>
        <v>VI.6</v>
      </c>
      <c r="B86" t="str">
        <f>Kategorie!B81</f>
        <v>.</v>
      </c>
      <c r="C86" s="34">
        <v>0</v>
      </c>
      <c r="D86" s="34">
        <v>0</v>
      </c>
      <c r="E86" s="30">
        <f>Table51007487126139152403[[#This Row],[Oczekiwane]]-Table51007487126139152403[[#This Row],[Rzeczywiste]]</f>
        <v>0</v>
      </c>
      <c r="F86" s="13" t="str">
        <f t="shared" si="14"/>
        <v/>
      </c>
    </row>
    <row r="87" spans="1:7" x14ac:dyDescent="0.3">
      <c r="A87" s="1" t="str">
        <f>'[1]Categories Template'!A82</f>
        <v>VI.7</v>
      </c>
      <c r="B87" t="str">
        <f>Kategorie!B82</f>
        <v>.</v>
      </c>
      <c r="C87" s="34">
        <v>0</v>
      </c>
      <c r="D87" s="34">
        <v>0</v>
      </c>
      <c r="E87" s="30">
        <f>Table51007487126139152403[[#This Row],[Oczekiwane]]-Table51007487126139152403[[#This Row],[Rzeczywiste]]</f>
        <v>0</v>
      </c>
      <c r="F87" s="13" t="str">
        <f t="shared" si="14"/>
        <v/>
      </c>
    </row>
    <row r="88" spans="1:7" x14ac:dyDescent="0.3">
      <c r="A88" s="1" t="str">
        <f>'[1]Categories Template'!A83</f>
        <v>VI.8</v>
      </c>
      <c r="B88" t="str">
        <f>Kategorie!B83</f>
        <v>.</v>
      </c>
      <c r="C88" s="34">
        <v>0</v>
      </c>
      <c r="D88" s="34">
        <v>0</v>
      </c>
      <c r="E88" s="30">
        <f>Table51007487126139152403[[#This Row],[Oczekiwane]]-Table51007487126139152403[[#This Row],[Rzeczywiste]]</f>
        <v>0</v>
      </c>
      <c r="F88" s="13" t="str">
        <f t="shared" si="14"/>
        <v/>
      </c>
    </row>
    <row r="89" spans="1:7" x14ac:dyDescent="0.3">
      <c r="A89" s="1" t="str">
        <f>'[1]Categories Template'!A84</f>
        <v>VI.9</v>
      </c>
      <c r="B89" t="str">
        <f>Kategorie!B84</f>
        <v>.</v>
      </c>
      <c r="C89" s="34">
        <v>0</v>
      </c>
      <c r="D89" s="34">
        <v>0</v>
      </c>
      <c r="E89" s="30">
        <f>Table51007487126139152403[[#This Row],[Oczekiwane]]-Table51007487126139152403[[#This Row],[Rzeczywiste]]</f>
        <v>0</v>
      </c>
      <c r="F89" s="13" t="str">
        <f>IFERROR(D89/C89,"")</f>
        <v/>
      </c>
    </row>
    <row r="90" spans="1:7" x14ac:dyDescent="0.3">
      <c r="A90" s="1" t="str">
        <f>'[1]Categories Template'!A85</f>
        <v>VI.10</v>
      </c>
      <c r="B90" t="str">
        <f>Kategorie!B85</f>
        <v>.</v>
      </c>
      <c r="C90" s="34">
        <v>0</v>
      </c>
      <c r="D90" s="34">
        <v>0</v>
      </c>
      <c r="E90" s="30">
        <f>Table51007487126139152403[[#This Row],[Oczekiwane]]-Table51007487126139152403[[#This Row],[Rzeczywiste]]</f>
        <v>0</v>
      </c>
      <c r="F90" s="13" t="str">
        <f t="shared" ref="F90" si="15">IFERROR(D90/C90,"")</f>
        <v/>
      </c>
    </row>
    <row r="91" spans="1:7" x14ac:dyDescent="0.3">
      <c r="A91" s="1" t="str">
        <f>'[1]Categories Template'!A86</f>
        <v>.</v>
      </c>
      <c r="B91" s="11" t="s">
        <v>48</v>
      </c>
      <c r="C91" s="35">
        <f>SUM(C81:C90)</f>
        <v>0</v>
      </c>
      <c r="D91" s="35">
        <f>SUM(D81:D90)</f>
        <v>0</v>
      </c>
      <c r="E91" s="30">
        <f>Table51007487126139152403[[#This Row],[Oczekiwane]]-Table51007487126139152403[[#This Row],[Rzeczywiste]]</f>
        <v>0</v>
      </c>
      <c r="F91" s="12" t="str">
        <f>IFERROR(D91/C91,"")</f>
        <v/>
      </c>
      <c r="G91" s="11"/>
    </row>
  </sheetData>
  <mergeCells count="4">
    <mergeCell ref="E3:E4"/>
    <mergeCell ref="L3:L4"/>
    <mergeCell ref="I14:J14"/>
    <mergeCell ref="I15:J15"/>
  </mergeCells>
  <conditionalFormatting sqref="I18:AM18 I20:AM79">
    <cfRule type="expression" dxfId="1217" priority="2">
      <formula>I$17="DZIŚ"</formula>
    </cfRule>
  </conditionalFormatting>
  <conditionalFormatting sqref="I19:AM19">
    <cfRule type="expression" dxfId="1216" priority="1">
      <formula>I$17="TODAY"</formula>
    </cfRule>
  </conditionalFormatting>
  <hyperlinks>
    <hyperlink ref="E1" r:id="rId1"/>
  </hyperlinks>
  <pageMargins left="0.7" right="0.7" top="0.75" bottom="0.75" header="0.3" footer="0.3"/>
  <pageSetup paperSize="9" orientation="portrait" r:id="rId2"/>
  <tableParts count="13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Kategorie</vt:lpstr>
      <vt:lpstr>Rok</vt:lpstr>
      <vt:lpstr>2019-01</vt:lpstr>
      <vt:lpstr>2019-02</vt:lpstr>
      <vt:lpstr>2019-03</vt:lpstr>
      <vt:lpstr>2019-04</vt:lpstr>
      <vt:lpstr>2019-05</vt:lpstr>
      <vt:lpstr>2019-06</vt:lpstr>
      <vt:lpstr>2019-07</vt:lpstr>
      <vt:lpstr>2019-08</vt:lpstr>
      <vt:lpstr>2019-09</vt:lpstr>
      <vt:lpstr>2019-10</vt:lpstr>
      <vt:lpstr>2019-11</vt:lpstr>
      <vt:lpstr>2019-12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Sobolewski</dc:creator>
  <cp:lastModifiedBy>Recenzent</cp:lastModifiedBy>
  <dcterms:created xsi:type="dcterms:W3CDTF">2018-10-12T06:20:02Z</dcterms:created>
  <dcterms:modified xsi:type="dcterms:W3CDTF">2019-10-05T08:07:01Z</dcterms:modified>
</cp:coreProperties>
</file>